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hah\Desktop\"/>
    </mc:Choice>
  </mc:AlternateContent>
  <xr:revisionPtr revIDLastSave="0" documentId="13_ncr:1_{1D268AF4-542B-4877-9EE1-34B478B50BB0}" xr6:coauthVersionLast="37" xr6:coauthVersionMax="37" xr10:uidLastSave="{00000000-0000-0000-0000-000000000000}"/>
  <bookViews>
    <workbookView xWindow="0" yWindow="0" windowWidth="15360" windowHeight="7905" tabRatio="297" firstSheet="2" activeTab="2" xr2:uid="{00000000-000D-0000-FFFF-FFFF00000000}"/>
  </bookViews>
  <sheets>
    <sheet name="Business Results" sheetId="1" r:id="rId1"/>
    <sheet name="Profit &amp; Ratios" sheetId="2" r:id="rId2"/>
    <sheet name="Industry Infrastructure" sheetId="3" r:id="rId3"/>
  </sheets>
  <definedNames>
    <definedName name="_xlnm.Print_Area" localSheetId="0">'Business Results'!$A$1:$M$54</definedName>
    <definedName name="_xlnm.Print_Area" localSheetId="2">'Industry Infrastructure'!$A$1:$H$48</definedName>
    <definedName name="_xlnm.Print_Area" localSheetId="1">'Profit &amp; Ratios'!$A$1:$M$48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2" l="1"/>
  <c r="H33" i="2" l="1"/>
  <c r="I33" i="2"/>
  <c r="J33" i="2"/>
  <c r="K33" i="2"/>
  <c r="L33" i="2"/>
  <c r="M33" i="2"/>
  <c r="H34" i="2"/>
  <c r="I34" i="2"/>
  <c r="J34" i="2"/>
  <c r="M34" i="2" s="1"/>
  <c r="K34" i="2"/>
  <c r="L34" i="2"/>
  <c r="H35" i="2"/>
  <c r="I35" i="2"/>
  <c r="J35" i="2"/>
  <c r="K35" i="2"/>
  <c r="L35" i="2"/>
  <c r="M35" i="2"/>
  <c r="H36" i="2"/>
  <c r="I36" i="2"/>
  <c r="J36" i="2"/>
  <c r="M36" i="2" s="1"/>
  <c r="K36" i="2"/>
  <c r="L36" i="2"/>
  <c r="H37" i="2"/>
  <c r="I37" i="2"/>
  <c r="J37" i="2"/>
  <c r="K37" i="2"/>
  <c r="L37" i="2"/>
  <c r="M37" i="2"/>
  <c r="H5" i="2"/>
  <c r="I5" i="2"/>
  <c r="J5" i="2"/>
  <c r="M5" i="2" s="1"/>
  <c r="K5" i="2"/>
  <c r="L5" i="2"/>
  <c r="H6" i="2"/>
  <c r="I6" i="2"/>
  <c r="J6" i="2"/>
  <c r="K6" i="2"/>
  <c r="L6" i="2"/>
  <c r="M6" i="2"/>
  <c r="H7" i="2"/>
  <c r="I7" i="2"/>
  <c r="J7" i="2"/>
  <c r="M7" i="2" s="1"/>
  <c r="K7" i="2"/>
  <c r="L7" i="2"/>
  <c r="H8" i="2"/>
  <c r="I8" i="2"/>
  <c r="J8" i="2"/>
  <c r="K8" i="2"/>
  <c r="L8" i="2"/>
  <c r="M8" i="2"/>
  <c r="H9" i="2"/>
  <c r="I9" i="2"/>
  <c r="J9" i="2"/>
  <c r="M9" i="2" s="1"/>
  <c r="K9" i="2"/>
  <c r="L9" i="2"/>
  <c r="H10" i="2"/>
  <c r="I10" i="2"/>
  <c r="J10" i="2"/>
  <c r="K10" i="2"/>
  <c r="L10" i="2"/>
  <c r="M10" i="2"/>
  <c r="H11" i="2"/>
  <c r="I11" i="2"/>
  <c r="J11" i="2"/>
  <c r="M11" i="2" s="1"/>
  <c r="K11" i="2"/>
  <c r="L11" i="2"/>
  <c r="H12" i="2"/>
  <c r="I12" i="2"/>
  <c r="J12" i="2"/>
  <c r="K12" i="2"/>
  <c r="L12" i="2"/>
  <c r="M12" i="2"/>
  <c r="H13" i="2"/>
  <c r="I13" i="2"/>
  <c r="J13" i="2"/>
  <c r="M13" i="2" s="1"/>
  <c r="K13" i="2"/>
  <c r="L13" i="2"/>
  <c r="H14" i="2"/>
  <c r="I14" i="2"/>
  <c r="J14" i="2"/>
  <c r="K14" i="2"/>
  <c r="L14" i="2"/>
  <c r="M14" i="2"/>
  <c r="H15" i="2"/>
  <c r="I15" i="2"/>
  <c r="J15" i="2"/>
  <c r="M15" i="2" s="1"/>
  <c r="K15" i="2"/>
  <c r="L15" i="2"/>
  <c r="H16" i="2"/>
  <c r="I16" i="2"/>
  <c r="J16" i="2"/>
  <c r="K16" i="2"/>
  <c r="L16" i="2"/>
  <c r="M16" i="2"/>
  <c r="H17" i="2"/>
  <c r="I17" i="2"/>
  <c r="J17" i="2"/>
  <c r="M17" i="2" s="1"/>
  <c r="K17" i="2"/>
  <c r="L17" i="2"/>
  <c r="H18" i="2"/>
  <c r="I18" i="2"/>
  <c r="J18" i="2"/>
  <c r="K18" i="2"/>
  <c r="L18" i="2"/>
  <c r="M18" i="2"/>
  <c r="H19" i="2"/>
  <c r="I19" i="2"/>
  <c r="J19" i="2"/>
  <c r="M19" i="2" s="1"/>
  <c r="K19" i="2"/>
  <c r="L19" i="2"/>
  <c r="H20" i="2"/>
  <c r="I20" i="2"/>
  <c r="J20" i="2"/>
  <c r="K20" i="2"/>
  <c r="L20" i="2"/>
  <c r="M20" i="2"/>
  <c r="H21" i="2"/>
  <c r="I21" i="2"/>
  <c r="J21" i="2"/>
  <c r="M21" i="2" s="1"/>
  <c r="K21" i="2"/>
  <c r="L21" i="2"/>
  <c r="H22" i="2"/>
  <c r="I22" i="2"/>
  <c r="J22" i="2"/>
  <c r="K22" i="2"/>
  <c r="L22" i="2"/>
  <c r="M22" i="2"/>
  <c r="H23" i="2"/>
  <c r="I23" i="2"/>
  <c r="J23" i="2"/>
  <c r="M23" i="2" s="1"/>
  <c r="K23" i="2"/>
  <c r="L23" i="2"/>
  <c r="H24" i="2"/>
  <c r="I24" i="2"/>
  <c r="J24" i="2"/>
  <c r="K24" i="2"/>
  <c r="L24" i="2"/>
  <c r="M24" i="2"/>
  <c r="H25" i="2"/>
  <c r="I25" i="2"/>
  <c r="J25" i="2"/>
  <c r="M25" i="2" s="1"/>
  <c r="K25" i="2"/>
  <c r="L25" i="2"/>
  <c r="H26" i="2"/>
  <c r="I26" i="2"/>
  <c r="J26" i="2"/>
  <c r="K26" i="2"/>
  <c r="L26" i="2"/>
  <c r="M26" i="2"/>
  <c r="H27" i="2"/>
  <c r="I27" i="2"/>
  <c r="J27" i="2"/>
  <c r="M27" i="2" s="1"/>
  <c r="K27" i="2"/>
  <c r="L27" i="2"/>
  <c r="H28" i="2"/>
  <c r="I28" i="2"/>
  <c r="J28" i="2"/>
  <c r="K28" i="2"/>
  <c r="L28" i="2"/>
  <c r="M28" i="2"/>
  <c r="J29" i="2" l="1"/>
  <c r="K4" i="2"/>
  <c r="L27" i="1" l="1"/>
  <c r="M15" i="1" l="1"/>
  <c r="M27" i="1"/>
  <c r="M26" i="1"/>
  <c r="B38" i="3" l="1"/>
  <c r="C38" i="3"/>
  <c r="D38" i="3"/>
  <c r="E38" i="3"/>
  <c r="F38" i="3"/>
  <c r="G38" i="3"/>
  <c r="H38" i="3"/>
  <c r="B44" i="3"/>
  <c r="C44" i="3"/>
  <c r="D44" i="3"/>
  <c r="E44" i="3"/>
  <c r="F44" i="3"/>
  <c r="G44" i="3"/>
  <c r="H44" i="3"/>
  <c r="L30" i="1"/>
  <c r="H30" i="2" l="1"/>
  <c r="I30" i="2"/>
  <c r="J30" i="2"/>
  <c r="K30" i="2"/>
  <c r="L30" i="2"/>
  <c r="M30" i="2" l="1"/>
  <c r="L26" i="1"/>
  <c r="L23" i="1" l="1"/>
  <c r="C19" i="2" l="1"/>
  <c r="L15" i="1" l="1"/>
  <c r="L9" i="1" l="1"/>
  <c r="L5" i="1" l="1"/>
  <c r="L4" i="2" l="1"/>
  <c r="M31" i="1"/>
  <c r="M3" i="1"/>
  <c r="L18" i="1" l="1"/>
  <c r="M18" i="1" s="1"/>
  <c r="C18" i="2" s="1"/>
  <c r="F18" i="2" s="1"/>
  <c r="J4" i="2" l="1"/>
  <c r="M4" i="2" l="1"/>
  <c r="L43" i="1" l="1"/>
  <c r="L42" i="1"/>
  <c r="L36" i="1" l="1"/>
  <c r="M36" i="1" s="1"/>
  <c r="L25" i="1" l="1"/>
  <c r="L24" i="1" l="1"/>
  <c r="M24" i="1" s="1"/>
  <c r="M43" i="1" l="1"/>
  <c r="M42" i="1"/>
  <c r="M9" i="1"/>
  <c r="C9" i="2" s="1"/>
  <c r="C43" i="2" l="1"/>
  <c r="C42" i="2"/>
  <c r="F42" i="2" s="1"/>
  <c r="B44" i="1"/>
  <c r="C44" i="1"/>
  <c r="D44" i="1"/>
  <c r="E44" i="1"/>
  <c r="F44" i="1"/>
  <c r="G44" i="1"/>
  <c r="H44" i="1"/>
  <c r="I44" i="1"/>
  <c r="J44" i="1"/>
  <c r="K44" i="1"/>
  <c r="L44" i="1"/>
  <c r="M44" i="1"/>
  <c r="D29" i="2" l="1"/>
  <c r="E29" i="2"/>
  <c r="G29" i="2"/>
  <c r="F9" i="2" l="1"/>
  <c r="C27" i="2"/>
  <c r="G44" i="2" l="1"/>
  <c r="E44" i="2"/>
  <c r="D44" i="2"/>
  <c r="D38" i="2"/>
  <c r="F23" i="2" l="1"/>
  <c r="L32" i="2"/>
  <c r="K32" i="2"/>
  <c r="J32" i="2"/>
  <c r="I32" i="2"/>
  <c r="H32" i="2"/>
  <c r="L37" i="1"/>
  <c r="M37" i="1" s="1"/>
  <c r="C37" i="2" s="1"/>
  <c r="F37" i="2" s="1"/>
  <c r="C36" i="2"/>
  <c r="F36" i="2" s="1"/>
  <c r="L35" i="1"/>
  <c r="M35" i="1" s="1"/>
  <c r="C35" i="2" s="1"/>
  <c r="F35" i="2" s="1"/>
  <c r="L34" i="1"/>
  <c r="M34" i="1" s="1"/>
  <c r="C34" i="2" s="1"/>
  <c r="F34" i="2" s="1"/>
  <c r="L33" i="1"/>
  <c r="L32" i="1"/>
  <c r="M32" i="1" l="1"/>
  <c r="C32" i="2" s="1"/>
  <c r="M33" i="1"/>
  <c r="C33" i="2" s="1"/>
  <c r="F33" i="2" s="1"/>
  <c r="M32" i="2"/>
  <c r="D29" i="1"/>
  <c r="E29" i="1"/>
  <c r="F29" i="1"/>
  <c r="G29" i="1"/>
  <c r="H29" i="1"/>
  <c r="I29" i="1"/>
  <c r="J29" i="1"/>
  <c r="K29" i="1"/>
  <c r="C29" i="1"/>
  <c r="C29" i="3"/>
  <c r="D29" i="3"/>
  <c r="E29" i="3"/>
  <c r="F29" i="3"/>
  <c r="G29" i="3"/>
  <c r="H29" i="3"/>
  <c r="B29" i="3"/>
  <c r="F43" i="2" l="1"/>
  <c r="F44" i="2" s="1"/>
  <c r="C44" i="2"/>
  <c r="F32" i="2"/>
  <c r="H39" i="2"/>
  <c r="I39" i="2"/>
  <c r="J39" i="2"/>
  <c r="K39" i="2"/>
  <c r="L39" i="2"/>
  <c r="H42" i="2"/>
  <c r="I42" i="2"/>
  <c r="J42" i="2"/>
  <c r="K42" i="2"/>
  <c r="L42" i="2"/>
  <c r="H43" i="2"/>
  <c r="I43" i="2"/>
  <c r="J43" i="2"/>
  <c r="K43" i="2"/>
  <c r="L43" i="2"/>
  <c r="H45" i="2"/>
  <c r="I45" i="2"/>
  <c r="J45" i="2"/>
  <c r="K45" i="2"/>
  <c r="L45" i="2"/>
  <c r="H47" i="2"/>
  <c r="I47" i="2"/>
  <c r="J47" i="2"/>
  <c r="K47" i="2"/>
  <c r="L47" i="2"/>
  <c r="I4" i="2"/>
  <c r="H4" i="2"/>
  <c r="C41" i="2"/>
  <c r="L4" i="1"/>
  <c r="M4" i="1" s="1"/>
  <c r="C4" i="2" s="1"/>
  <c r="F4" i="2" s="1"/>
  <c r="F5" i="2"/>
  <c r="L6" i="1"/>
  <c r="M6" i="1" s="1"/>
  <c r="C6" i="2" s="1"/>
  <c r="F6" i="2" s="1"/>
  <c r="L7" i="1"/>
  <c r="M7" i="1" s="1"/>
  <c r="C7" i="2" s="1"/>
  <c r="L8" i="1"/>
  <c r="M8" i="1" s="1"/>
  <c r="C8" i="2" s="1"/>
  <c r="F8" i="2" s="1"/>
  <c r="L10" i="1"/>
  <c r="M10" i="1" s="1"/>
  <c r="C10" i="2" s="1"/>
  <c r="F10" i="2" s="1"/>
  <c r="L11" i="1"/>
  <c r="L12" i="1"/>
  <c r="M12" i="1" s="1"/>
  <c r="C12" i="2" s="1"/>
  <c r="F12" i="2" s="1"/>
  <c r="L13" i="1"/>
  <c r="L14" i="1"/>
  <c r="M14" i="1" s="1"/>
  <c r="C14" i="2" s="1"/>
  <c r="F14" i="2" s="1"/>
  <c r="C15" i="2"/>
  <c r="F15" i="2" s="1"/>
  <c r="L16" i="1"/>
  <c r="M16" i="1" s="1"/>
  <c r="C16" i="2" s="1"/>
  <c r="F16" i="2" s="1"/>
  <c r="L17" i="1"/>
  <c r="M17" i="1" s="1"/>
  <c r="C17" i="2" s="1"/>
  <c r="F17" i="2" s="1"/>
  <c r="L19" i="1"/>
  <c r="M19" i="1" s="1"/>
  <c r="F19" i="2" s="1"/>
  <c r="L20" i="1"/>
  <c r="C20" i="2" s="1"/>
  <c r="F20" i="2" s="1"/>
  <c r="L21" i="1"/>
  <c r="M21" i="1" s="1"/>
  <c r="C21" i="2" s="1"/>
  <c r="F21" i="2" s="1"/>
  <c r="L22" i="1"/>
  <c r="M22" i="1" s="1"/>
  <c r="C24" i="2"/>
  <c r="F24" i="2" s="1"/>
  <c r="F25" i="2"/>
  <c r="L28" i="1"/>
  <c r="M28" i="1" l="1"/>
  <c r="C28" i="2" s="1"/>
  <c r="F28" i="2" s="1"/>
  <c r="F26" i="2"/>
  <c r="C22" i="2"/>
  <c r="F13" i="2"/>
  <c r="M11" i="1"/>
  <c r="C11" i="2" s="1"/>
  <c r="B29" i="1"/>
  <c r="F7" i="2"/>
  <c r="M39" i="2"/>
  <c r="C38" i="2"/>
  <c r="L29" i="1"/>
  <c r="M43" i="2"/>
  <c r="M47" i="2"/>
  <c r="M45" i="2"/>
  <c r="M42" i="2"/>
  <c r="F38" i="2"/>
  <c r="F11" i="2" l="1"/>
  <c r="F29" i="2" s="1"/>
  <c r="C29" i="2"/>
  <c r="B29" i="2"/>
  <c r="M29" i="1"/>
  <c r="F40" i="2" l="1"/>
  <c r="F46" i="2" s="1"/>
  <c r="C40" i="2"/>
  <c r="C46" i="2" s="1"/>
  <c r="B44" i="2"/>
  <c r="E38" i="2"/>
  <c r="E40" i="2" s="1"/>
  <c r="E46" i="2" s="1"/>
  <c r="G38" i="2"/>
  <c r="B38" i="2"/>
  <c r="B40" i="2" s="1"/>
  <c r="D40" i="2"/>
  <c r="D46" i="2" s="1"/>
  <c r="L38" i="1"/>
  <c r="K38" i="1"/>
  <c r="J38" i="1"/>
  <c r="J40" i="1" s="1"/>
  <c r="I38" i="1"/>
  <c r="H38" i="1"/>
  <c r="H40" i="1" s="1"/>
  <c r="G38" i="1"/>
  <c r="F38" i="1"/>
  <c r="F40" i="1" s="1"/>
  <c r="E38" i="1"/>
  <c r="D38" i="1"/>
  <c r="C38" i="1"/>
  <c r="B38" i="1"/>
  <c r="I29" i="2"/>
  <c r="G40" i="2" l="1"/>
  <c r="G46" i="2" s="1"/>
  <c r="I44" i="2"/>
  <c r="J44" i="2"/>
  <c r="J38" i="2"/>
  <c r="K38" i="2"/>
  <c r="L38" i="2"/>
  <c r="I38" i="2"/>
  <c r="H44" i="2"/>
  <c r="K44" i="2"/>
  <c r="L44" i="2"/>
  <c r="H29" i="2"/>
  <c r="K29" i="2"/>
  <c r="L29" i="2"/>
  <c r="I40" i="1"/>
  <c r="I46" i="1" s="1"/>
  <c r="I48" i="1" s="1"/>
  <c r="E40" i="1"/>
  <c r="F40" i="3"/>
  <c r="F46" i="3" s="1"/>
  <c r="F48" i="3" s="1"/>
  <c r="B40" i="3"/>
  <c r="B46" i="3" s="1"/>
  <c r="B48" i="3" s="1"/>
  <c r="E40" i="3"/>
  <c r="E46" i="3" s="1"/>
  <c r="E48" i="3" s="1"/>
  <c r="H40" i="3"/>
  <c r="H46" i="3" s="1"/>
  <c r="H48" i="3" s="1"/>
  <c r="D40" i="3"/>
  <c r="D46" i="3" s="1"/>
  <c r="D48" i="3" s="1"/>
  <c r="G40" i="3"/>
  <c r="G46" i="3" s="1"/>
  <c r="C40" i="3"/>
  <c r="C46" i="3" s="1"/>
  <c r="C48" i="3" s="1"/>
  <c r="B46" i="2"/>
  <c r="B40" i="1"/>
  <c r="J46" i="1"/>
  <c r="C40" i="1"/>
  <c r="K40" i="1"/>
  <c r="K46" i="1" s="1"/>
  <c r="H46" i="1"/>
  <c r="F46" i="1"/>
  <c r="D40" i="1"/>
  <c r="G40" i="1"/>
  <c r="F48" i="1" l="1"/>
  <c r="M38" i="2"/>
  <c r="M44" i="2"/>
  <c r="E46" i="1"/>
  <c r="J40" i="2"/>
  <c r="M29" i="2"/>
  <c r="K40" i="2"/>
  <c r="L40" i="2"/>
  <c r="C46" i="1"/>
  <c r="H46" i="2" s="1"/>
  <c r="H40" i="2"/>
  <c r="B46" i="1"/>
  <c r="I40" i="2"/>
  <c r="D46" i="1"/>
  <c r="G46" i="1"/>
  <c r="G48" i="1" s="1"/>
  <c r="L40" i="1"/>
  <c r="L46" i="1" s="1"/>
  <c r="E48" i="1" l="1"/>
  <c r="J46" i="2"/>
  <c r="M40" i="2"/>
  <c r="D48" i="1"/>
  <c r="K46" i="2"/>
  <c r="L46" i="2"/>
  <c r="C48" i="1"/>
  <c r="I46" i="2"/>
  <c r="B48" i="1"/>
  <c r="M38" i="1"/>
  <c r="E48" i="2"/>
  <c r="M46" i="2" l="1"/>
  <c r="M40" i="1"/>
  <c r="M46" i="1" s="1"/>
  <c r="B48" i="2"/>
  <c r="D48" i="2"/>
  <c r="C48" i="2" l="1"/>
  <c r="M48" i="1"/>
  <c r="F48" i="2"/>
  <c r="G4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oscar 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Including Reinsurances Inward &amp; acceptances from Motor Pool
</t>
        </r>
      </text>
    </comment>
  </commentList>
</comments>
</file>

<file path=xl/sharedStrings.xml><?xml version="1.0" encoding="utf-8"?>
<sst xmlns="http://schemas.openxmlformats.org/spreadsheetml/2006/main" count="189" uniqueCount="88">
  <si>
    <t>(All figures in Rs Cr)</t>
  </si>
  <si>
    <t>Particulars</t>
  </si>
  <si>
    <t>Gross Written Premium</t>
  </si>
  <si>
    <t>Net Premium</t>
  </si>
  <si>
    <t>Net Earned Premium</t>
  </si>
  <si>
    <t>Gross Incurred Claims</t>
  </si>
  <si>
    <t>Net Incurred Claims</t>
  </si>
  <si>
    <t>Commission Net</t>
  </si>
  <si>
    <t>Mgmt. Expenses</t>
  </si>
  <si>
    <t>Pure Underwriting results</t>
  </si>
  <si>
    <t>Bajaj Allianz</t>
  </si>
  <si>
    <t>Universal Sompo</t>
  </si>
  <si>
    <t>Magma HDI</t>
  </si>
  <si>
    <t>New India</t>
  </si>
  <si>
    <t>Star Health</t>
  </si>
  <si>
    <t>Apollo Munich</t>
  </si>
  <si>
    <t>Max Bupa</t>
  </si>
  <si>
    <t>Stand Alone Health Cos Sub Total</t>
  </si>
  <si>
    <t>Grand Total with Health Companies</t>
  </si>
  <si>
    <t>AIC</t>
  </si>
  <si>
    <t>ECGC</t>
  </si>
  <si>
    <t>Total - Specialized companies</t>
  </si>
  <si>
    <t>Grand Total include.all companies</t>
  </si>
  <si>
    <t>Investment Income allocated to Policyholders' fund</t>
  </si>
  <si>
    <t>Operating Profit</t>
  </si>
  <si>
    <t>Balance Investment Income after adjusting allocation to Policyholders' fund</t>
  </si>
  <si>
    <t>Profit/ (Loss)  Before Tax</t>
  </si>
  <si>
    <t>Profit/ (Loss) After Tax</t>
  </si>
  <si>
    <t>Investments in infrastructure/ social Sectors</t>
  </si>
  <si>
    <t>Gross Incurred Claims Ratio (%)</t>
  </si>
  <si>
    <t>Net retention (NP/GDP) - in %tage</t>
  </si>
  <si>
    <t>Net Incurred Claims/NEP (%)</t>
  </si>
  <si>
    <t>No. of Employees</t>
  </si>
  <si>
    <t>No.of Agents</t>
  </si>
  <si>
    <t>No. of Offices</t>
  </si>
  <si>
    <t>No.of Policies</t>
  </si>
  <si>
    <t>FDI (Rs Cr)</t>
  </si>
  <si>
    <t>Premium deficiency</t>
  </si>
  <si>
    <t>Commission/NWP</t>
  </si>
  <si>
    <t>Expenses of Mgmt. / NWP</t>
  </si>
  <si>
    <t>Capital &amp; Free Reserves (*)</t>
  </si>
  <si>
    <t>Other income/outgo
(Revenue a/c)</t>
  </si>
  <si>
    <t>Gross Direct Premium 
(in India)</t>
  </si>
  <si>
    <t>Other Income/Outgo
(P&amp;L a/c)</t>
  </si>
  <si>
    <t>Note:</t>
  </si>
  <si>
    <t>Combined Ratio 
(IRDAI circular Ref: IRDA/F&amp;I/CIR/F&amp;A/231/10/2012)</t>
  </si>
  <si>
    <t xml:space="preserve">  Compiled by GI Council on the basis of data submitted by the Member Insurance Companies 
</t>
  </si>
  <si>
    <t>Cigna TTK</t>
  </si>
  <si>
    <t>NA</t>
  </si>
  <si>
    <t>General Insurers</t>
  </si>
  <si>
    <t xml:space="preserve">Bharti AXA </t>
  </si>
  <si>
    <t>Cholamandalam MS</t>
  </si>
  <si>
    <t xml:space="preserve">Future Generali </t>
  </si>
  <si>
    <t>ICICI -Lombard</t>
  </si>
  <si>
    <t>IFFCO -Tokio</t>
  </si>
  <si>
    <t>Kotak Mahindra</t>
  </si>
  <si>
    <t>National</t>
  </si>
  <si>
    <t>Oriental</t>
  </si>
  <si>
    <t>Raheja QBE</t>
  </si>
  <si>
    <t>Reliance General</t>
  </si>
  <si>
    <t>Royal sundaram</t>
  </si>
  <si>
    <t>SBI General</t>
  </si>
  <si>
    <t>Shriram General</t>
  </si>
  <si>
    <t>Tata-AIG</t>
  </si>
  <si>
    <t>United India</t>
  </si>
  <si>
    <t>General Insurers  Sub Total</t>
  </si>
  <si>
    <t>Stand-alone Health Insurers</t>
  </si>
  <si>
    <t>Religare</t>
  </si>
  <si>
    <t>Specialized Companies</t>
  </si>
  <si>
    <t>% Change over previous period</t>
  </si>
  <si>
    <r>
      <t xml:space="preserve">HDFC ERGO </t>
    </r>
    <r>
      <rPr>
        <b/>
        <sz val="12"/>
        <rFont val="Calibri"/>
        <family val="2"/>
        <scheme val="minor"/>
      </rPr>
      <t>($)</t>
    </r>
  </si>
  <si>
    <t>*Commenced operations in November  2017</t>
  </si>
  <si>
    <t># Commenced operations in October 2017</t>
  </si>
  <si>
    <t>DHFL General *</t>
  </si>
  <si>
    <r>
      <t xml:space="preserve">Go Digit </t>
    </r>
    <r>
      <rPr>
        <b/>
        <sz val="12"/>
        <rFont val="Calibri"/>
        <family val="2"/>
        <scheme val="minor"/>
      </rPr>
      <t>#</t>
    </r>
  </si>
  <si>
    <r>
      <t xml:space="preserve">Acko General </t>
    </r>
    <r>
      <rPr>
        <b/>
        <sz val="12"/>
        <color theme="1"/>
        <rFont val="Calibri"/>
        <family val="2"/>
        <scheme val="minor"/>
      </rPr>
      <t>$$</t>
    </r>
  </si>
  <si>
    <t>$$ commenced operations in December 2017</t>
  </si>
  <si>
    <t>Exchange loss/gain &amp; Other  income /Outgo</t>
  </si>
  <si>
    <t xml:space="preserve">Aditya Birla </t>
  </si>
  <si>
    <t>Edelweiss**</t>
  </si>
  <si>
    <t>** Commenced operations in March 2018</t>
  </si>
  <si>
    <r>
      <t>Edelweiss</t>
    </r>
    <r>
      <rPr>
        <b/>
        <sz val="11"/>
        <rFont val="Calibri"/>
        <family val="2"/>
        <scheme val="minor"/>
      </rPr>
      <t>**</t>
    </r>
  </si>
  <si>
    <r>
      <t xml:space="preserve">DHFL General </t>
    </r>
    <r>
      <rPr>
        <b/>
        <sz val="12"/>
        <rFont val="Calibri"/>
        <family val="2"/>
        <scheme val="minor"/>
      </rPr>
      <t>*</t>
    </r>
  </si>
  <si>
    <r>
      <t>Edelweiss</t>
    </r>
    <r>
      <rPr>
        <b/>
        <sz val="12"/>
        <rFont val="Calibri"/>
        <family val="2"/>
        <scheme val="minor"/>
      </rPr>
      <t>**</t>
    </r>
  </si>
  <si>
    <t>Liberty General</t>
  </si>
  <si>
    <t>FINANCIAL HIGHLIGHTS FOR THE PERIOD ENDED 30.06.2018 (PROVISIONAL)</t>
  </si>
  <si>
    <t>Previous period as on 30.06.2017</t>
  </si>
  <si>
    <t>Previous period as on 31.06.2017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</si>
</sst>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 &quot;#,##0.00&quot; &quot;;&quot; (&quot;#,##0.00&quot;)&quot;;&quot; -&quot;00&quot; &quot;;&quot; &quot;@&quot; &quot;"/>
    <numFmt numFmtId="167" formatCode="&quot; &quot;#,##0&quot; &quot;;&quot; (&quot;#,##0&quot;)&quot;;&quot; -&quot;00&quot; &quot;;&quot; &quot;@&quot; &quot;"/>
    <numFmt numFmtId="168" formatCode="_-* #,##0.00_-;\-* #,##0.00_-;_-* &quot;-&quot;??_-;_-@_-"/>
    <numFmt numFmtId="169" formatCode="_-* #,##0_-;\-* #,##0_-;_-* &quot;-&quot;??_-;_-@_-"/>
    <numFmt numFmtId="170" formatCode="_ * #,##0.00_ ;_ * \-#,##0.00_ ;_ * &quot;-&quot;??_ ;_ @_ "/>
    <numFmt numFmtId="171" formatCode="_(* #,##0.00_);_(* \(#,##0.00\);_(* \-??_);_(@_)"/>
    <numFmt numFmtId="172" formatCode="##,##0.00"/>
    <numFmt numFmtId="173" formatCode="_([$€-2]* #,##0.00_);_([$€-2]* \(#,##0.00\);_([$€-2]* &quot;-&quot;??_)"/>
    <numFmt numFmtId="174" formatCode="#,##0.00\ ;&quot; (&quot;#,##0.00\);&quot; -&quot;#\ ;@\ "/>
    <numFmt numFmtId="175" formatCode="_-* #,##0_-;\-* #,##0_-;_-* &quot;-&quot;_-;_-@_-"/>
    <numFmt numFmtId="176" formatCode="_ * #,##0_ ;_ * \-#,##0_ ;_ * &quot;-&quot;_ ;_ @_ "/>
    <numFmt numFmtId="177" formatCode="00.000"/>
    <numFmt numFmtId="178" formatCode="&quot;?&quot;#,##0;&quot;?&quot;\-#,##0"/>
    <numFmt numFmtId="179" formatCode="_-* &quot;£&quot;#,##0_-;\-* &quot;£&quot;#,##0_-;_-* &quot;-&quot;??_-;_-@_-"/>
    <numFmt numFmtId="180" formatCode="#,##0.0;\(#,##0.0\)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#,##0;[Red]\(#,##0\)"/>
    <numFmt numFmtId="188" formatCode="#,##0.0"/>
    <numFmt numFmtId="189" formatCode="_(* #,##0.0_);_(* \(#,##0.00\);_(* &quot;-&quot;??_);_(@_)"/>
    <numFmt numFmtId="190" formatCode="General_)"/>
    <numFmt numFmtId="191" formatCode="0.000"/>
    <numFmt numFmtId="192" formatCode="#,##0.0_);\(#,##0.0\)"/>
    <numFmt numFmtId="193" formatCode="#,##0.000_);\(#,##0.000\)"/>
    <numFmt numFmtId="194" formatCode="&quot;$&quot;#,\);\(&quot;$&quot;#,##0\)"/>
    <numFmt numFmtId="195" formatCode="0.00000000"/>
    <numFmt numFmtId="196" formatCode="_-* #,##0.0_-;\-* #,##0.0_-;_-* &quot;-&quot;??_-;_-@_-"/>
    <numFmt numFmtId="197" formatCode="[$-409]mmm\-yy;@"/>
    <numFmt numFmtId="198" formatCode="_(* #,##0.0_);_(* \(#,##0.0\);_(* &quot;-&quot;??_);_(@_)"/>
    <numFmt numFmtId="199" formatCode="#,##0.00;\(#,##0.00\)"/>
    <numFmt numFmtId="200" formatCode="&quot;£&quot;#,##0;\-&quot;£&quot;#,##0"/>
    <numFmt numFmtId="201" formatCode="_(* #,##0.0000_);_(* \(#,##0.0000\);_(* &quot;-&quot;??_);_(@_)"/>
    <numFmt numFmtId="202" formatCode="#,##0;\(#,##0\)"/>
    <numFmt numFmtId="203" formatCode="\$#,##0\ ;\(\$#,##0\)"/>
    <numFmt numFmtId="204" formatCode="#,##0&quot; $&quot;;\-#,##0&quot; $&quot;"/>
    <numFmt numFmtId="205" formatCode="#,##0.0_);[Red]\(#,##0.0\);&quot;-&quot;??"/>
    <numFmt numFmtId="206" formatCode="#,##0.00;[Red]\(#,##0.00\)"/>
    <numFmt numFmtId="207" formatCode=";;;"/>
    <numFmt numFmtId="208" formatCode="_-* #,##0\ _F_-;\-* #,##0\ _F_-;_-* &quot;-&quot;\ _F_-;_-@_-"/>
    <numFmt numFmtId="209" formatCode="_-* #,##0.00\ _F_-;\-* #,##0.00\ _F_-;_-* &quot;-&quot;??\ _F_-;_-@_-"/>
    <numFmt numFmtId="210" formatCode="_-* #,##0\ &quot;F&quot;_-;\-* #,##0\ &quot;F&quot;_-;_-* &quot;-&quot;\ &quot;F&quot;_-;_-@_-"/>
    <numFmt numFmtId="211" formatCode="_-* #,##0.00\ &quot;F&quot;_-;\-* #,##0.00\ &quot;F&quot;_-;_-* &quot;-&quot;??\ &quot;F&quot;_-;_-@_-"/>
    <numFmt numFmtId="212" formatCode="_(&quot;$&quot;* #,##0.0_);_(&quot;$&quot;* \(#,##0.0\);_(&quot;$&quot;* &quot;-&quot;??_);_(@_)"/>
    <numFmt numFmtId="213" formatCode="\60\4\7\:"/>
    <numFmt numFmtId="214" formatCode="0.0%;[Red]\(0.0%\);&quot;-&quot;??"/>
    <numFmt numFmtId="215" formatCode="&quot;$&quot;#,\);\(&quot;$&quot;#,\)"/>
    <numFmt numFmtId="216" formatCode="&quot;$&quot;#,;\(&quot;$&quot;#,\)"/>
    <numFmt numFmtId="217" formatCode="#,##0.0000"/>
    <numFmt numFmtId="218" formatCode="#,##0.00000"/>
    <numFmt numFmtId="219" formatCode="#,##0\ &quot;DM&quot;;\-#,##0\ &quot;DM&quot;"/>
    <numFmt numFmtId="220" formatCode="0&quot;.&quot;000%"/>
    <numFmt numFmtId="221" formatCode="&quot;￥&quot;#,##0;&quot;￥&quot;\-#,##0"/>
    <numFmt numFmtId="222" formatCode="00&quot;.&quot;000"/>
    <numFmt numFmtId="223" formatCode="_-&quot;$&quot;* #,##0_-;\-&quot;$&quot;* #,##0_-;_-&quot;$&quot;* &quot;-&quot;_-;_-@_-"/>
    <numFmt numFmtId="224" formatCode="_-&quot;$&quot;* #,##0.00_-;\-&quot;$&quot;* #,##0.00_-;_-&quot;$&quot;* &quot;-&quot;??_-;_-@_-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i/>
      <sz val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  <charset val="1"/>
    </font>
    <font>
      <b/>
      <sz val="18"/>
      <color indexed="62"/>
      <name val="Cambria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바탕체"/>
      <family val="1"/>
      <charset val="255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sz val="11"/>
      <color indexed="8"/>
      <name val="宋体"/>
      <charset val="134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宋体"/>
      <charset val="134"/>
    </font>
    <font>
      <sz val="12"/>
      <color theme="0"/>
      <name val="Arial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Frutiger 45 Light"/>
      <family val="2"/>
    </font>
    <font>
      <sz val="8"/>
      <name val="Arial"/>
      <family val="2"/>
    </font>
    <font>
      <b/>
      <sz val="9"/>
      <name val="Times New Roman"/>
      <family val="1"/>
    </font>
    <font>
      <sz val="12"/>
      <name val="Tms Rmn"/>
    </font>
    <font>
      <b/>
      <sz val="14"/>
      <name val="Times New Roman"/>
      <family val="1"/>
    </font>
    <font>
      <sz val="12"/>
      <name val="µ¸¿òÃ¼"/>
      <family val="3"/>
      <charset val="129"/>
    </font>
    <font>
      <sz val="12"/>
      <name val="Helv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Helv"/>
    </font>
    <font>
      <sz val="10"/>
      <name val="MS Sans Serif"/>
      <family val="2"/>
    </font>
    <font>
      <sz val="8"/>
      <color indexed="16"/>
      <name val="Times New Roman"/>
      <family val="1"/>
    </font>
    <font>
      <sz val="11"/>
      <color indexed="17"/>
      <name val="Calibri"/>
      <family val="2"/>
      <charset val="1"/>
    </font>
    <font>
      <b/>
      <sz val="10"/>
      <color indexed="24"/>
      <name val="CG Times (WN)"/>
    </font>
    <font>
      <b/>
      <sz val="16"/>
      <name val="Times New Roman"/>
      <family val="1"/>
    </font>
    <font>
      <b/>
      <sz val="12"/>
      <name val="Arial"/>
      <family val="2"/>
    </font>
    <font>
      <sz val="10"/>
      <color indexed="24"/>
      <name val="CG Times (WN)"/>
    </font>
    <font>
      <u/>
      <sz val="10"/>
      <color indexed="12"/>
      <name val="Arial"/>
      <family val="2"/>
    </font>
    <font>
      <sz val="12"/>
      <name val="Arial"/>
      <family val="2"/>
    </font>
    <font>
      <sz val="7"/>
      <name val="Small Fonts"/>
      <family val="2"/>
    </font>
    <font>
      <sz val="14"/>
      <name val=".VnTime"/>
      <family val="2"/>
    </font>
    <font>
      <sz val="11"/>
      <color theme="1"/>
      <name val="Times New Roman"/>
      <family val="2"/>
    </font>
    <font>
      <sz val="13"/>
      <name val=".VnTime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MS Sans Serif"/>
      <family val="2"/>
    </font>
    <font>
      <sz val="10"/>
      <color indexed="17"/>
      <name val="Times New Roman"/>
      <family val="1"/>
    </font>
    <font>
      <b/>
      <sz val="10"/>
      <name val="Arial"/>
      <family val="2"/>
    </font>
    <font>
      <sz val="8"/>
      <color indexed="10"/>
      <name val="Arial Narrow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2"/>
    </font>
    <font>
      <sz val="10"/>
      <name val="굴림체"/>
      <family val="3"/>
    </font>
    <font>
      <sz val="9"/>
      <name val="Arial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明朝"/>
      <family val="1"/>
      <charset val="128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name val="Courier"/>
      <family val="3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</fonts>
  <fills count="6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12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13"/>
      </patternFill>
    </fill>
    <fill>
      <patternFill patternType="solid">
        <fgColor indexed="4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2" borderId="52" applyNumberFormat="0" applyAlignment="0" applyProtection="0"/>
    <xf numFmtId="0" fontId="27" fillId="24" borderId="53" applyNumberFormat="0" applyAlignment="0" applyProtection="0"/>
    <xf numFmtId="171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174" fontId="22" fillId="0" borderId="0"/>
    <xf numFmtId="171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7" fillId="0" borderId="54" applyNumberFormat="0" applyFill="0" applyAlignment="0" applyProtection="0"/>
    <xf numFmtId="0" fontId="38" fillId="0" borderId="55" applyNumberFormat="0" applyFill="0" applyAlignment="0" applyProtection="0"/>
    <xf numFmtId="0" fontId="39" fillId="0" borderId="56" applyNumberFormat="0" applyFill="0" applyAlignment="0" applyProtection="0"/>
    <xf numFmtId="0" fontId="39" fillId="0" borderId="0" applyNumberFormat="0" applyFill="0" applyBorder="0" applyAlignment="0" applyProtection="0"/>
    <xf numFmtId="0" fontId="30" fillId="15" borderId="52" applyNumberFormat="0" applyAlignment="0" applyProtection="0"/>
    <xf numFmtId="0" fontId="31" fillId="0" borderId="57" applyNumberFormat="0" applyFill="0" applyAlignment="0" applyProtection="0"/>
    <xf numFmtId="0" fontId="32" fillId="26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2" fillId="0" borderId="0"/>
    <xf numFmtId="0" fontId="12" fillId="27" borderId="58" applyNumberFormat="0" applyAlignment="0" applyProtection="0"/>
    <xf numFmtId="0" fontId="33" fillId="12" borderId="59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60">
      <alignment horizontal="center"/>
    </xf>
    <xf numFmtId="0" fontId="41" fillId="0" borderId="0" applyNumberFormat="0" applyFill="0" applyBorder="0" applyAlignment="0" applyProtection="0"/>
    <xf numFmtId="0" fontId="23" fillId="0" borderId="61" applyNumberFormat="0" applyFill="0" applyAlignment="0" applyProtection="0"/>
    <xf numFmtId="0" fontId="34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38" fontId="43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78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75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12" fillId="0" borderId="0"/>
    <xf numFmtId="0" fontId="35" fillId="0" borderId="0">
      <alignment vertical="top"/>
    </xf>
    <xf numFmtId="0" fontId="12" fillId="0" borderId="0"/>
    <xf numFmtId="0" fontId="49" fillId="0" borderId="0"/>
    <xf numFmtId="0" fontId="49" fillId="0" borderId="0"/>
    <xf numFmtId="0" fontId="35" fillId="0" borderId="0">
      <alignment vertical="top"/>
    </xf>
    <xf numFmtId="0" fontId="49" fillId="0" borderId="0"/>
    <xf numFmtId="0" fontId="49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12" fillId="0" borderId="0"/>
    <xf numFmtId="0" fontId="35" fillId="0" borderId="0">
      <alignment vertical="top"/>
    </xf>
    <xf numFmtId="0" fontId="49" fillId="0" borderId="0"/>
    <xf numFmtId="0" fontId="12" fillId="0" borderId="0"/>
    <xf numFmtId="0" fontId="12" fillId="0" borderId="0"/>
    <xf numFmtId="0" fontId="35" fillId="0" borderId="0">
      <alignment vertical="top"/>
    </xf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80" fontId="50" fillId="0" borderId="34" applyFill="0" applyBorder="0"/>
    <xf numFmtId="180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179" fontId="50" fillId="0" borderId="34" applyFill="0" applyBorder="0"/>
    <xf numFmtId="0" fontId="51" fillId="0" borderId="0" applyNumberFormat="0" applyFill="0" applyBorder="0" applyAlignment="0" applyProtection="0"/>
    <xf numFmtId="0" fontId="12" fillId="0" borderId="0"/>
    <xf numFmtId="0" fontId="52" fillId="29" borderId="0"/>
    <xf numFmtId="0" fontId="53" fillId="30" borderId="62" applyFont="0" applyFill="0" applyAlignment="0">
      <alignment vertical="center" wrapText="1"/>
    </xf>
    <xf numFmtId="0" fontId="54" fillId="29" borderId="0"/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6" fillId="29" borderId="0"/>
    <xf numFmtId="0" fontId="12" fillId="0" borderId="0" applyBorder="0"/>
    <xf numFmtId="0" fontId="57" fillId="0" borderId="0">
      <alignment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8" fillId="0" borderId="0"/>
    <xf numFmtId="0" fontId="59" fillId="41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60" fillId="28" borderId="0" applyNumberFormat="0" applyBorder="0" applyAlignment="0" applyProtection="0"/>
    <xf numFmtId="0" fontId="51" fillId="0" borderId="0" applyNumberFormat="0" applyFont="0" applyFill="0" applyBorder="0" applyProtection="0"/>
    <xf numFmtId="181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84" fontId="63" fillId="0" borderId="0" applyFont="0" applyFill="0" applyBorder="0" applyAlignment="0" applyProtection="0"/>
    <xf numFmtId="0" fontId="64" fillId="0" borderId="63" applyFont="0" applyFill="0" applyBorder="0" applyAlignment="0" applyProtection="0">
      <alignment horizontal="center" vertical="center"/>
    </xf>
    <xf numFmtId="176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85" fontId="63" fillId="0" borderId="0" applyFont="0" applyFill="0" applyBorder="0" applyAlignment="0" applyProtection="0"/>
    <xf numFmtId="17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5" fillId="0" borderId="64">
      <alignment horizontal="left" wrapText="1" indent="2"/>
    </xf>
    <xf numFmtId="187" fontId="66" fillId="45" borderId="0"/>
    <xf numFmtId="0" fontId="67" fillId="46" borderId="0"/>
    <xf numFmtId="188" fontId="12" fillId="0" borderId="13">
      <alignment wrapText="1"/>
      <protection locked="0"/>
    </xf>
    <xf numFmtId="0" fontId="68" fillId="0" borderId="0" applyNumberFormat="0" applyFill="0" applyBorder="0" applyAlignment="0" applyProtection="0"/>
    <xf numFmtId="0" fontId="12" fillId="47" borderId="13" applyNumberFormat="0" applyFont="0" applyBorder="0" applyAlignment="0"/>
    <xf numFmtId="0" fontId="69" fillId="0" borderId="0"/>
    <xf numFmtId="0" fontId="62" fillId="0" borderId="0"/>
    <xf numFmtId="0" fontId="70" fillId="0" borderId="0"/>
    <xf numFmtId="0" fontId="62" fillId="0" borderId="0"/>
    <xf numFmtId="37" fontId="71" fillId="0" borderId="0"/>
    <xf numFmtId="189" fontId="72" fillId="0" borderId="0" applyFill="0" applyBorder="0" applyAlignment="0"/>
    <xf numFmtId="190" fontId="72" fillId="0" borderId="0" applyFill="0" applyBorder="0" applyAlignment="0"/>
    <xf numFmtId="191" fontId="72" fillId="0" borderId="0" applyFill="0" applyBorder="0" applyAlignment="0"/>
    <xf numFmtId="192" fontId="73" fillId="0" borderId="0" applyFill="0" applyBorder="0" applyAlignment="0"/>
    <xf numFmtId="193" fontId="73" fillId="0" borderId="0" applyFill="0" applyBorder="0" applyAlignment="0"/>
    <xf numFmtId="189" fontId="72" fillId="0" borderId="0" applyFill="0" applyBorder="0" applyAlignment="0"/>
    <xf numFmtId="194" fontId="73" fillId="0" borderId="0" applyFill="0" applyBorder="0" applyAlignment="0"/>
    <xf numFmtId="190" fontId="72" fillId="0" borderId="0" applyFill="0" applyBorder="0" applyAlignment="0"/>
    <xf numFmtId="195" fontId="12" fillId="0" borderId="0"/>
    <xf numFmtId="195" fontId="12" fillId="0" borderId="0"/>
    <xf numFmtId="195" fontId="12" fillId="0" borderId="0"/>
    <xf numFmtId="195" fontId="12" fillId="0" borderId="0"/>
    <xf numFmtId="195" fontId="12" fillId="0" borderId="0"/>
    <xf numFmtId="195" fontId="12" fillId="0" borderId="0"/>
    <xf numFmtId="195" fontId="12" fillId="0" borderId="0"/>
    <xf numFmtId="195" fontId="12" fillId="0" borderId="0"/>
    <xf numFmtId="3" fontId="12" fillId="0" borderId="0" applyFont="0" applyFill="0" applyBorder="0" applyProtection="0">
      <alignment horizontal="center"/>
    </xf>
    <xf numFmtId="189" fontId="72" fillId="0" borderId="0" applyFont="0" applyFill="0" applyBorder="0" applyAlignment="0" applyProtection="0"/>
    <xf numFmtId="196" fontId="50" fillId="0" borderId="34" applyFill="0" applyBorder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74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7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6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6" fillId="0" borderId="0"/>
    <xf numFmtId="0" fontId="12" fillId="0" borderId="0" applyNumberFormat="0" applyBorder="0" applyAlignment="0">
      <protection locked="0"/>
    </xf>
    <xf numFmtId="0" fontId="77" fillId="0" borderId="65"/>
    <xf numFmtId="200" fontId="12" fillId="0" borderId="0" applyFont="0" applyFill="0" applyBorder="0" applyProtection="0">
      <alignment horizontal="center"/>
    </xf>
    <xf numFmtId="190" fontId="7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>
      <protection locked="0"/>
    </xf>
    <xf numFmtId="14" fontId="35" fillId="0" borderId="0" applyFill="0" applyBorder="0" applyAlignment="0"/>
    <xf numFmtId="38" fontId="78" fillId="0" borderId="66">
      <alignment vertical="center"/>
    </xf>
    <xf numFmtId="0" fontId="12" fillId="0" borderId="13"/>
    <xf numFmtId="17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9" fontId="72" fillId="0" borderId="0" applyFill="0" applyBorder="0" applyAlignment="0"/>
    <xf numFmtId="190" fontId="72" fillId="0" borderId="0" applyFill="0" applyBorder="0" applyAlignment="0"/>
    <xf numFmtId="189" fontId="72" fillId="0" borderId="0" applyFill="0" applyBorder="0" applyAlignment="0"/>
    <xf numFmtId="194" fontId="73" fillId="0" borderId="0" applyFill="0" applyBorder="0" applyAlignment="0"/>
    <xf numFmtId="190" fontId="72" fillId="0" borderId="0" applyFill="0" applyBorder="0" applyAlignment="0"/>
    <xf numFmtId="0" fontId="79" fillId="48" borderId="13">
      <protection locked="0"/>
    </xf>
    <xf numFmtId="0" fontId="80" fillId="49" borderId="0" applyNumberFormat="0" applyBorder="0" applyAlignment="0" applyProtection="0"/>
    <xf numFmtId="204" fontId="12" fillId="0" borderId="0">
      <protection locked="0"/>
    </xf>
    <xf numFmtId="204" fontId="12" fillId="0" borderId="0">
      <protection locked="0"/>
    </xf>
    <xf numFmtId="204" fontId="12" fillId="0" borderId="0">
      <protection locked="0"/>
    </xf>
    <xf numFmtId="204" fontId="12" fillId="0" borderId="0">
      <protection locked="0"/>
    </xf>
    <xf numFmtId="204" fontId="12" fillId="0" borderId="0">
      <protection locked="0"/>
    </xf>
    <xf numFmtId="204" fontId="12" fillId="0" borderId="0">
      <protection locked="0"/>
    </xf>
    <xf numFmtId="204" fontId="12" fillId="0" borderId="0">
      <protection locked="0"/>
    </xf>
    <xf numFmtId="3" fontId="12" fillId="0" borderId="0" applyFill="0" applyBorder="0" applyAlignment="0" applyProtection="0">
      <protection locked="0"/>
    </xf>
    <xf numFmtId="205" fontId="50" fillId="29" borderId="24" applyBorder="0"/>
    <xf numFmtId="204" fontId="12" fillId="0" borderId="0">
      <protection locked="0"/>
    </xf>
    <xf numFmtId="0" fontId="12" fillId="0" borderId="67" applyNumberFormat="0" applyBorder="0" applyAlignment="0">
      <alignment horizontal="center"/>
      <protection locked="0"/>
    </xf>
    <xf numFmtId="3" fontId="81" fillId="39" borderId="0" applyBorder="0" applyProtection="0">
      <alignment horizontal="left"/>
    </xf>
    <xf numFmtId="0" fontId="82" fillId="50" borderId="44" applyFill="0" applyBorder="0">
      <alignment horizontal="center"/>
    </xf>
    <xf numFmtId="0" fontId="83" fillId="0" borderId="68" applyNumberFormat="0" applyAlignment="0" applyProtection="0">
      <alignment horizontal="left" vertical="center"/>
    </xf>
    <xf numFmtId="0" fontId="83" fillId="0" borderId="12">
      <alignment horizontal="left" vertical="center"/>
    </xf>
    <xf numFmtId="206" fontId="12" fillId="0" borderId="25">
      <alignment horizontal="left"/>
    </xf>
    <xf numFmtId="204" fontId="12" fillId="0" borderId="0">
      <protection locked="0"/>
    </xf>
    <xf numFmtId="204" fontId="12" fillId="0" borderId="0">
      <protection locked="0"/>
    </xf>
    <xf numFmtId="207" fontId="64" fillId="0" borderId="0" applyFont="0" applyFill="0" applyBorder="0" applyAlignment="0" applyProtection="0">
      <alignment horizontal="center" vertical="center"/>
    </xf>
    <xf numFmtId="0" fontId="84" fillId="0" borderId="0" applyNumberFormat="0" applyFont="0" applyFill="0" applyBorder="0" applyAlignment="0" applyProtection="0">
      <alignment horizontal="right"/>
    </xf>
    <xf numFmtId="197" fontId="85" fillId="0" borderId="0" applyNumberFormat="0" applyFill="0" applyBorder="0" applyAlignment="0" applyProtection="0">
      <alignment vertical="top"/>
      <protection locked="0"/>
    </xf>
    <xf numFmtId="201" fontId="85" fillId="0" borderId="0" applyNumberFormat="0" applyFill="0" applyBorder="0" applyAlignment="0" applyProtection="0">
      <alignment vertical="top"/>
      <protection locked="0"/>
    </xf>
    <xf numFmtId="189" fontId="72" fillId="0" borderId="0" applyFill="0" applyBorder="0" applyAlignment="0"/>
    <xf numFmtId="190" fontId="72" fillId="0" borderId="0" applyFill="0" applyBorder="0" applyAlignment="0"/>
    <xf numFmtId="189" fontId="72" fillId="0" borderId="0" applyFill="0" applyBorder="0" applyAlignment="0"/>
    <xf numFmtId="194" fontId="73" fillId="0" borderId="0" applyFill="0" applyBorder="0" applyAlignment="0"/>
    <xf numFmtId="190" fontId="72" fillId="0" borderId="0" applyFill="0" applyBorder="0" applyAlignment="0"/>
    <xf numFmtId="0" fontId="66" fillId="51" borderId="0">
      <alignment vertical="top"/>
    </xf>
    <xf numFmtId="0" fontId="64" fillId="0" borderId="0" applyFont="0" applyFill="0" applyBorder="0" applyProtection="0">
      <alignment horizontal="center" vertical="center"/>
    </xf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86" fillId="0" borderId="0" applyNumberFormat="0" applyFont="0" applyFill="0" applyAlignment="0"/>
    <xf numFmtId="37" fontId="87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212" fontId="88" fillId="0" borderId="0"/>
    <xf numFmtId="197" fontId="89" fillId="0" borderId="0"/>
    <xf numFmtId="0" fontId="12" fillId="0" borderId="0"/>
    <xf numFmtId="0" fontId="12" fillId="0" borderId="0"/>
    <xf numFmtId="0" fontId="12" fillId="0" borderId="0"/>
    <xf numFmtId="197" fontId="12" fillId="0" borderId="0"/>
    <xf numFmtId="197" fontId="12" fillId="0" borderId="0"/>
    <xf numFmtId="197" fontId="12" fillId="0" borderId="0"/>
    <xf numFmtId="165" fontId="12" fillId="0" borderId="0"/>
    <xf numFmtId="197" fontId="12" fillId="0" borderId="0"/>
    <xf numFmtId="197" fontId="12" fillId="0" borderId="0"/>
    <xf numFmtId="198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1" fillId="0" borderId="0"/>
    <xf numFmtId="198" fontId="22" fillId="0" borderId="0"/>
    <xf numFmtId="197" fontId="75" fillId="0" borderId="0"/>
    <xf numFmtId="0" fontId="75" fillId="0" borderId="0"/>
    <xf numFmtId="0" fontId="75" fillId="0" borderId="0"/>
    <xf numFmtId="0" fontId="12" fillId="0" borderId="0"/>
    <xf numFmtId="0" fontId="75" fillId="0" borderId="0"/>
    <xf numFmtId="0" fontId="75" fillId="0" borderId="0"/>
    <xf numFmtId="0" fontId="12" fillId="0" borderId="0">
      <alignment vertical="top"/>
    </xf>
    <xf numFmtId="201" fontId="12" fillId="0" borderId="0"/>
    <xf numFmtId="0" fontId="1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98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65" fontId="12" fillId="0" borderId="0"/>
    <xf numFmtId="198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43" fontId="12" fillId="0" borderId="0"/>
    <xf numFmtId="0" fontId="1" fillId="0" borderId="0"/>
    <xf numFmtId="198" fontId="12" fillId="0" borderId="0"/>
    <xf numFmtId="0" fontId="1" fillId="0" borderId="0"/>
    <xf numFmtId="0" fontId="1" fillId="0" borderId="0"/>
    <xf numFmtId="0" fontId="1" fillId="0" borderId="0"/>
    <xf numFmtId="198" fontId="12" fillId="0" borderId="0"/>
    <xf numFmtId="198" fontId="12" fillId="0" borderId="0"/>
    <xf numFmtId="198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43" fontId="12" fillId="0" borderId="0"/>
    <xf numFmtId="165" fontId="1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5" fontId="12" fillId="0" borderId="0"/>
    <xf numFmtId="201" fontId="12" fillId="0" borderId="0"/>
    <xf numFmtId="199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2" fillId="0" borderId="0"/>
    <xf numFmtId="197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9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2" fillId="0" borderId="0"/>
    <xf numFmtId="0" fontId="12" fillId="0" borderId="0"/>
    <xf numFmtId="0" fontId="12" fillId="0" borderId="0"/>
    <xf numFmtId="43" fontId="1" fillId="0" borderId="0"/>
    <xf numFmtId="43" fontId="1" fillId="0" borderId="0"/>
    <xf numFmtId="43" fontId="1" fillId="0" borderId="0"/>
    <xf numFmtId="197" fontId="12" fillId="0" borderId="0"/>
    <xf numFmtId="19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97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3" fillId="0" borderId="0"/>
    <xf numFmtId="0" fontId="12" fillId="0" borderId="0"/>
    <xf numFmtId="0" fontId="12" fillId="0" borderId="0"/>
    <xf numFmtId="0" fontId="12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0" fontId="12" fillId="0" borderId="0"/>
    <xf numFmtId="197" fontId="18" fillId="0" borderId="0"/>
    <xf numFmtId="0" fontId="12" fillId="0" borderId="0"/>
    <xf numFmtId="0" fontId="12" fillId="0" borderId="0"/>
    <xf numFmtId="0" fontId="12" fillId="0" borderId="0"/>
    <xf numFmtId="197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91" fillId="52" borderId="0">
      <alignment horizontal="right"/>
    </xf>
    <xf numFmtId="0" fontId="92" fillId="52" borderId="0">
      <alignment horizontal="right"/>
    </xf>
    <xf numFmtId="0" fontId="93" fillId="52" borderId="29"/>
    <xf numFmtId="0" fontId="93" fillId="0" borderId="0" applyBorder="0">
      <alignment horizontal="centerContinuous"/>
    </xf>
    <xf numFmtId="0" fontId="94" fillId="0" borderId="0" applyBorder="0">
      <alignment horizontal="centerContinuous"/>
    </xf>
    <xf numFmtId="9" fontId="12" fillId="0" borderId="0" applyFont="0" applyFill="0" applyBorder="0" applyProtection="0">
      <alignment horizontal="center"/>
    </xf>
    <xf numFmtId="193" fontId="73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50" fillId="0" borderId="48" applyFill="0" applyBorder="0"/>
    <xf numFmtId="10" fontId="50" fillId="0" borderId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89" fontId="72" fillId="0" borderId="0" applyFill="0" applyBorder="0" applyAlignment="0"/>
    <xf numFmtId="190" fontId="72" fillId="0" borderId="0" applyFill="0" applyBorder="0" applyAlignment="0"/>
    <xf numFmtId="189" fontId="72" fillId="0" borderId="0" applyFill="0" applyBorder="0" applyAlignment="0"/>
    <xf numFmtId="194" fontId="73" fillId="0" borderId="0" applyFill="0" applyBorder="0" applyAlignment="0"/>
    <xf numFmtId="190" fontId="72" fillId="0" borderId="0" applyFill="0" applyBorder="0" applyAlignment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96" fillId="0" borderId="1">
      <alignment horizontal="center"/>
    </xf>
    <xf numFmtId="3" fontId="78" fillId="0" borderId="0" applyFont="0" applyFill="0" applyBorder="0" applyAlignment="0" applyProtection="0"/>
    <xf numFmtId="0" fontId="78" fillId="53" borderId="0" applyNumberFormat="0" applyFont="0" applyBorder="0" applyAlignment="0" applyProtection="0"/>
    <xf numFmtId="38" fontId="12" fillId="0" borderId="0" applyFill="0" applyBorder="0" applyAlignment="0" applyProtection="0">
      <protection locked="0"/>
    </xf>
    <xf numFmtId="0" fontId="42" fillId="0" borderId="0" applyNumberFormat="0" applyFill="0" applyBorder="0" applyAlignment="0" applyProtection="0"/>
    <xf numFmtId="0" fontId="12" fillId="54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55" borderId="0"/>
    <xf numFmtId="0" fontId="97" fillId="48" borderId="13" applyNumberFormat="0"/>
    <xf numFmtId="10" fontId="98" fillId="29" borderId="13" applyNumberFormat="0" applyProtection="0">
      <alignment horizontal="center" vertical="center" wrapText="1"/>
    </xf>
    <xf numFmtId="49" fontId="35" fillId="0" borderId="0" applyFill="0" applyBorder="0" applyAlignment="0"/>
    <xf numFmtId="215" fontId="73" fillId="0" borderId="0" applyFill="0" applyBorder="0" applyAlignment="0"/>
    <xf numFmtId="216" fontId="73" fillId="0" borderId="0" applyFill="0" applyBorder="0" applyAlignment="0"/>
    <xf numFmtId="0" fontId="90" fillId="0" borderId="0" applyNumberFormat="0" applyFill="0" applyBorder="0" applyAlignment="0" applyProtection="0"/>
    <xf numFmtId="0" fontId="74" fillId="48" borderId="23" applyNumberFormat="0" applyBorder="0"/>
    <xf numFmtId="0" fontId="99" fillId="0" borderId="0">
      <alignment vertical="top"/>
    </xf>
    <xf numFmtId="0" fontId="72" fillId="48" borderId="13">
      <protection locked="0"/>
    </xf>
    <xf numFmtId="217" fontId="42" fillId="0" borderId="0" applyFont="0" applyFill="0" applyBorder="0" applyAlignment="0" applyProtection="0"/>
    <xf numFmtId="218" fontId="4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1" fillId="0" borderId="0">
      <alignment vertical="center"/>
    </xf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4" fillId="0" borderId="0"/>
    <xf numFmtId="219" fontId="105" fillId="0" borderId="0" applyFont="0" applyFill="0" applyBorder="0" applyAlignment="0" applyProtection="0"/>
    <xf numFmtId="220" fontId="105" fillId="0" borderId="0" applyFont="0" applyFill="0" applyBorder="0" applyAlignment="0" applyProtection="0"/>
    <xf numFmtId="221" fontId="105" fillId="0" borderId="0" applyFont="0" applyFill="0" applyBorder="0" applyAlignment="0" applyProtection="0"/>
    <xf numFmtId="222" fontId="105" fillId="0" borderId="0" applyFont="0" applyFill="0" applyBorder="0" applyAlignment="0" applyProtection="0"/>
    <xf numFmtId="0" fontId="106" fillId="0" borderId="0"/>
    <xf numFmtId="0" fontId="86" fillId="0" borderId="0"/>
    <xf numFmtId="175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108" fillId="33" borderId="0" applyNumberFormat="0" applyBorder="0" applyAlignment="0" applyProtection="0">
      <alignment vertical="center"/>
    </xf>
    <xf numFmtId="0" fontId="109" fillId="32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59" fillId="59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0" borderId="69" applyNumberFormat="0" applyFill="0" applyAlignment="0" applyProtection="0">
      <alignment vertical="center"/>
    </xf>
    <xf numFmtId="0" fontId="112" fillId="0" borderId="55" applyNumberFormat="0" applyFill="0" applyAlignment="0" applyProtection="0">
      <alignment vertical="center"/>
    </xf>
    <xf numFmtId="0" fontId="113" fillId="0" borderId="70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5" fillId="60" borderId="53" applyNumberFormat="0" applyAlignment="0" applyProtection="0">
      <alignment vertical="center"/>
    </xf>
    <xf numFmtId="0" fontId="12" fillId="0" borderId="0"/>
    <xf numFmtId="0" fontId="116" fillId="0" borderId="71" applyNumberFormat="0" applyFill="0" applyAlignment="0" applyProtection="0">
      <alignment vertical="center"/>
    </xf>
    <xf numFmtId="0" fontId="116" fillId="0" borderId="71" applyNumberFormat="0" applyFill="0" applyAlignment="0" applyProtection="0">
      <alignment vertical="center"/>
    </xf>
    <xf numFmtId="0" fontId="116" fillId="0" borderId="71" applyNumberFormat="0" applyFill="0" applyAlignment="0" applyProtection="0">
      <alignment vertical="center"/>
    </xf>
    <xf numFmtId="0" fontId="117" fillId="61" borderId="58" applyNumberFormat="0" applyFont="0" applyAlignment="0" applyProtection="0">
      <alignment vertical="center"/>
    </xf>
    <xf numFmtId="0" fontId="117" fillId="61" borderId="58" applyNumberFormat="0" applyFont="0" applyAlignment="0" applyProtection="0">
      <alignment vertical="center"/>
    </xf>
    <xf numFmtId="0" fontId="117" fillId="61" borderId="58" applyNumberFormat="0" applyFont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46" borderId="52" applyNumberFormat="0" applyAlignment="0" applyProtection="0">
      <alignment vertical="center"/>
    </xf>
    <xf numFmtId="0" fontId="120" fillId="46" borderId="52" applyNumberFormat="0" applyAlignment="0" applyProtection="0">
      <alignment vertical="center"/>
    </xf>
    <xf numFmtId="0" fontId="120" fillId="46" borderId="52" applyNumberFormat="0" applyAlignment="0" applyProtection="0">
      <alignment vertical="center"/>
    </xf>
    <xf numFmtId="223" fontId="107" fillId="0" borderId="0" applyFont="0" applyFill="0" applyBorder="0" applyAlignment="0" applyProtection="0"/>
    <xf numFmtId="6" fontId="121" fillId="0" borderId="0" applyFont="0" applyFill="0" applyBorder="0" applyAlignment="0" applyProtection="0"/>
    <xf numFmtId="224" fontId="107" fillId="0" borderId="0" applyFont="0" applyFill="0" applyBorder="0" applyAlignment="0" applyProtection="0"/>
    <xf numFmtId="0" fontId="122" fillId="36" borderId="52" applyNumberFormat="0" applyAlignment="0" applyProtection="0">
      <alignment vertical="center"/>
    </xf>
    <xf numFmtId="0" fontId="122" fillId="36" borderId="52" applyNumberFormat="0" applyAlignment="0" applyProtection="0">
      <alignment vertical="center"/>
    </xf>
    <xf numFmtId="0" fontId="122" fillId="36" borderId="52" applyNumberFormat="0" applyAlignment="0" applyProtection="0">
      <alignment vertical="center"/>
    </xf>
    <xf numFmtId="0" fontId="123" fillId="46" borderId="59" applyNumberFormat="0" applyAlignment="0" applyProtection="0">
      <alignment vertical="center"/>
    </xf>
    <xf numFmtId="0" fontId="123" fillId="46" borderId="59" applyNumberFormat="0" applyAlignment="0" applyProtection="0">
      <alignment vertical="center"/>
    </xf>
    <xf numFmtId="0" fontId="123" fillId="46" borderId="59" applyNumberFormat="0" applyAlignment="0" applyProtection="0">
      <alignment vertical="center"/>
    </xf>
    <xf numFmtId="0" fontId="124" fillId="62" borderId="0" applyNumberFormat="0" applyBorder="0" applyAlignment="0" applyProtection="0">
      <alignment vertical="center"/>
    </xf>
    <xf numFmtId="0" fontId="125" fillId="0" borderId="57" applyNumberFormat="0" applyFill="0" applyAlignment="0" applyProtection="0">
      <alignment vertical="center"/>
    </xf>
    <xf numFmtId="207" fontId="114" fillId="0" borderId="23">
      <alignment horizontal="center"/>
    </xf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2" fillId="0" borderId="0" xfId="0" applyFont="1"/>
    <xf numFmtId="0" fontId="4" fillId="4" borderId="0" xfId="0" applyFont="1" applyFill="1"/>
    <xf numFmtId="43" fontId="2" fillId="2" borderId="11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3" xfId="1" applyFont="1" applyBorder="1" applyAlignment="1">
      <alignment horizontal="right"/>
    </xf>
    <xf numFmtId="0" fontId="6" fillId="3" borderId="16" xfId="0" applyFont="1" applyFill="1" applyBorder="1" applyAlignment="1">
      <alignment horizontal="left" vertical="center"/>
    </xf>
    <xf numFmtId="164" fontId="2" fillId="0" borderId="17" xfId="2" applyNumberFormat="1" applyFont="1" applyBorder="1" applyAlignment="1">
      <alignment horizontal="right"/>
    </xf>
    <xf numFmtId="0" fontId="0" fillId="0" borderId="0" xfId="0" applyAlignment="1">
      <alignment wrapText="1"/>
    </xf>
    <xf numFmtId="43" fontId="0" fillId="0" borderId="7" xfId="1" applyFont="1" applyBorder="1"/>
    <xf numFmtId="43" fontId="0" fillId="0" borderId="8" xfId="1" applyFont="1" applyBorder="1"/>
    <xf numFmtId="43" fontId="0" fillId="0" borderId="8" xfId="1" applyFont="1" applyFill="1" applyBorder="1"/>
    <xf numFmtId="0" fontId="2" fillId="0" borderId="0" xfId="0" applyFont="1" applyFill="1"/>
    <xf numFmtId="0" fontId="2" fillId="4" borderId="0" xfId="0" applyFont="1" applyFill="1"/>
    <xf numFmtId="43" fontId="0" fillId="0" borderId="11" xfId="1" applyFont="1" applyFill="1" applyBorder="1"/>
    <xf numFmtId="43" fontId="0" fillId="0" borderId="13" xfId="1" applyFont="1" applyFill="1" applyBorder="1"/>
    <xf numFmtId="0" fontId="0" fillId="4" borderId="0" xfId="0" applyFill="1"/>
    <xf numFmtId="2" fontId="0" fillId="0" borderId="8" xfId="2" applyNumberFormat="1" applyFont="1" applyFill="1" applyBorder="1"/>
    <xf numFmtId="3" fontId="0" fillId="0" borderId="8" xfId="0" applyNumberFormat="1" applyFont="1" applyFill="1" applyBorder="1"/>
    <xf numFmtId="3" fontId="0" fillId="0" borderId="13" xfId="0" applyNumberFormat="1" applyFont="1" applyFill="1" applyBorder="1"/>
    <xf numFmtId="0" fontId="0" fillId="4" borderId="0" xfId="0" applyFont="1" applyFill="1"/>
    <xf numFmtId="165" fontId="0" fillId="0" borderId="8" xfId="1" applyNumberFormat="1" applyFont="1" applyFill="1" applyBorder="1"/>
    <xf numFmtId="165" fontId="0" fillId="0" borderId="13" xfId="1" applyNumberFormat="1" applyFont="1" applyFill="1" applyBorder="1"/>
    <xf numFmtId="43" fontId="0" fillId="0" borderId="22" xfId="1" applyFont="1" applyBorder="1" applyAlignment="1">
      <alignment horizontal="right" vertical="center"/>
    </xf>
    <xf numFmtId="43" fontId="0" fillId="0" borderId="22" xfId="1" applyFont="1" applyFill="1" applyBorder="1" applyAlignment="1">
      <alignment horizontal="right"/>
    </xf>
    <xf numFmtId="43" fontId="0" fillId="0" borderId="22" xfId="1" applyFont="1" applyBorder="1" applyAlignment="1">
      <alignment horizontal="right"/>
    </xf>
    <xf numFmtId="43" fontId="0" fillId="0" borderId="7" xfId="1" applyFont="1" applyFill="1" applyBorder="1"/>
    <xf numFmtId="164" fontId="2" fillId="0" borderId="26" xfId="2" applyNumberFormat="1" applyFont="1" applyBorder="1" applyAlignment="1">
      <alignment horizontal="right"/>
    </xf>
    <xf numFmtId="0" fontId="0" fillId="0" borderId="0" xfId="0" applyBorder="1"/>
    <xf numFmtId="0" fontId="0" fillId="3" borderId="0" xfId="0" applyFont="1" applyFill="1"/>
    <xf numFmtId="0" fontId="2" fillId="3" borderId="0" xfId="0" applyFont="1" applyFill="1"/>
    <xf numFmtId="43" fontId="4" fillId="4" borderId="7" xfId="1" applyFont="1" applyFill="1" applyBorder="1" applyAlignment="1">
      <alignment horizontal="right"/>
    </xf>
    <xf numFmtId="0" fontId="2" fillId="0" borderId="1" xfId="0" applyFont="1" applyBorder="1" applyAlignment="1"/>
    <xf numFmtId="43" fontId="2" fillId="3" borderId="8" xfId="1" applyFont="1" applyFill="1" applyBorder="1"/>
    <xf numFmtId="0" fontId="3" fillId="4" borderId="1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3" fontId="2" fillId="9" borderId="3" xfId="1" applyFont="1" applyFill="1" applyBorder="1" applyAlignment="1">
      <alignment horizontal="right"/>
    </xf>
    <xf numFmtId="43" fontId="2" fillId="9" borderId="32" xfId="1" applyFont="1" applyFill="1" applyBorder="1" applyAlignment="1">
      <alignment horizontal="right"/>
    </xf>
    <xf numFmtId="43" fontId="2" fillId="9" borderId="30" xfId="1" applyFont="1" applyFill="1" applyBorder="1" applyAlignment="1">
      <alignment horizontal="right"/>
    </xf>
    <xf numFmtId="43" fontId="2" fillId="9" borderId="32" xfId="1" applyFont="1" applyFill="1" applyBorder="1"/>
    <xf numFmtId="43" fontId="2" fillId="9" borderId="3" xfId="1" applyFont="1" applyFill="1" applyBorder="1"/>
    <xf numFmtId="43" fontId="2" fillId="2" borderId="23" xfId="1" applyFont="1" applyFill="1" applyBorder="1" applyAlignment="1">
      <alignment horizontal="right"/>
    </xf>
    <xf numFmtId="43" fontId="2" fillId="9" borderId="21" xfId="1" applyFont="1" applyFill="1" applyBorder="1" applyAlignment="1">
      <alignment horizontal="right"/>
    </xf>
    <xf numFmtId="43" fontId="4" fillId="4" borderId="37" xfId="1" applyFont="1" applyFill="1" applyBorder="1" applyAlignment="1">
      <alignment horizontal="right"/>
    </xf>
    <xf numFmtId="164" fontId="2" fillId="0" borderId="18" xfId="2" applyNumberFormat="1" applyFont="1" applyBorder="1" applyAlignment="1">
      <alignment horizontal="right"/>
    </xf>
    <xf numFmtId="0" fontId="0" fillId="0" borderId="29" xfId="0" applyBorder="1"/>
    <xf numFmtId="0" fontId="0" fillId="0" borderId="1" xfId="0" applyBorder="1"/>
    <xf numFmtId="0" fontId="0" fillId="0" borderId="34" xfId="0" applyBorder="1"/>
    <xf numFmtId="43" fontId="0" fillId="0" borderId="11" xfId="1" applyFont="1" applyBorder="1"/>
    <xf numFmtId="0" fontId="0" fillId="0" borderId="41" xfId="0" applyBorder="1"/>
    <xf numFmtId="0" fontId="6" fillId="3" borderId="0" xfId="0" applyFont="1" applyFill="1" applyBorder="1" applyAlignment="1">
      <alignment horizontal="left" vertical="center"/>
    </xf>
    <xf numFmtId="164" fontId="2" fillId="0" borderId="0" xfId="2" applyNumberFormat="1" applyFont="1" applyBorder="1" applyAlignment="1">
      <alignment horizontal="right"/>
    </xf>
    <xf numFmtId="164" fontId="2" fillId="0" borderId="41" xfId="2" applyNumberFormat="1" applyFont="1" applyBorder="1" applyAlignment="1">
      <alignment horizontal="right"/>
    </xf>
    <xf numFmtId="43" fontId="0" fillId="3" borderId="22" xfId="1" applyFont="1" applyFill="1" applyBorder="1" applyAlignment="1">
      <alignment horizontal="right" vertical="center"/>
    </xf>
    <xf numFmtId="43" fontId="1" fillId="3" borderId="11" xfId="1" applyFont="1" applyFill="1" applyBorder="1" applyAlignment="1">
      <alignment horizontal="right"/>
    </xf>
    <xf numFmtId="0" fontId="4" fillId="3" borderId="0" xfId="0" applyFont="1" applyFill="1"/>
    <xf numFmtId="0" fontId="10" fillId="0" borderId="0" xfId="0" applyFont="1"/>
    <xf numFmtId="3" fontId="0" fillId="3" borderId="13" xfId="0" applyNumberFormat="1" applyFont="1" applyFill="1" applyBorder="1"/>
    <xf numFmtId="165" fontId="0" fillId="3" borderId="13" xfId="1" applyNumberFormat="1" applyFont="1" applyFill="1" applyBorder="1"/>
    <xf numFmtId="0" fontId="5" fillId="0" borderId="0" xfId="0" applyFont="1"/>
    <xf numFmtId="43" fontId="1" fillId="5" borderId="28" xfId="1" applyFont="1" applyFill="1" applyBorder="1" applyAlignment="1">
      <alignment horizontal="right"/>
    </xf>
    <xf numFmtId="43" fontId="1" fillId="5" borderId="19" xfId="1" applyFont="1" applyFill="1" applyBorder="1" applyAlignment="1">
      <alignment horizontal="right"/>
    </xf>
    <xf numFmtId="43" fontId="1" fillId="5" borderId="17" xfId="1" applyFont="1" applyFill="1" applyBorder="1"/>
    <xf numFmtId="43" fontId="1" fillId="5" borderId="29" xfId="1" applyFont="1" applyFill="1" applyBorder="1"/>
    <xf numFmtId="43" fontId="1" fillId="5" borderId="19" xfId="1" applyFont="1" applyFill="1" applyBorder="1"/>
    <xf numFmtId="43" fontId="1" fillId="5" borderId="31" xfId="1" applyFont="1" applyFill="1" applyBorder="1" applyAlignment="1">
      <alignment horizontal="right"/>
    </xf>
    <xf numFmtId="43" fontId="1" fillId="5" borderId="17" xfId="1" applyFont="1" applyFill="1" applyBorder="1" applyAlignment="1">
      <alignment horizontal="right"/>
    </xf>
    <xf numFmtId="43" fontId="1" fillId="7" borderId="18" xfId="1" applyFont="1" applyFill="1" applyBorder="1" applyAlignment="1">
      <alignment horizontal="right" vertical="center"/>
    </xf>
    <xf numFmtId="43" fontId="2" fillId="2" borderId="22" xfId="1" applyFont="1" applyFill="1" applyBorder="1" applyAlignment="1">
      <alignment horizontal="right" vertical="center"/>
    </xf>
    <xf numFmtId="43" fontId="2" fillId="9" borderId="4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right" vertical="top"/>
    </xf>
    <xf numFmtId="43" fontId="0" fillId="3" borderId="7" xfId="1" applyFont="1" applyFill="1" applyBorder="1" applyAlignment="1">
      <alignment horizontal="right" vertical="center"/>
    </xf>
    <xf numFmtId="43" fontId="0" fillId="3" borderId="8" xfId="1" applyFont="1" applyFill="1" applyBorder="1" applyAlignment="1">
      <alignment horizontal="right" vertical="center"/>
    </xf>
    <xf numFmtId="0" fontId="0" fillId="3" borderId="0" xfId="0" applyFill="1"/>
    <xf numFmtId="43" fontId="0" fillId="3" borderId="13" xfId="1" applyFont="1" applyFill="1" applyBorder="1" applyAlignment="1">
      <alignment horizontal="right" vertical="center"/>
    </xf>
    <xf numFmtId="43" fontId="0" fillId="3" borderId="11" xfId="1" applyFont="1" applyFill="1" applyBorder="1" applyAlignment="1">
      <alignment horizontal="right" vertical="center"/>
    </xf>
    <xf numFmtId="164" fontId="2" fillId="0" borderId="17" xfId="2" applyNumberFormat="1" applyFont="1" applyFill="1" applyBorder="1"/>
    <xf numFmtId="43" fontId="0" fillId="0" borderId="22" xfId="1" applyFont="1" applyBorder="1" applyAlignment="1">
      <alignment horizontal="right" vertical="top"/>
    </xf>
    <xf numFmtId="0" fontId="13" fillId="2" borderId="2" xfId="0" applyFont="1" applyFill="1" applyBorder="1" applyAlignment="1">
      <alignment horizontal="center" vertical="top"/>
    </xf>
    <xf numFmtId="2" fontId="13" fillId="2" borderId="4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3" fillId="2" borderId="2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3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2" fontId="13" fillId="2" borderId="39" xfId="3" applyNumberFormat="1" applyFont="1" applyFill="1" applyBorder="1" applyAlignment="1">
      <alignment horizontal="center" vertical="top" wrapText="1"/>
    </xf>
    <xf numFmtId="2" fontId="13" fillId="2" borderId="40" xfId="3" applyNumberFormat="1" applyFont="1" applyFill="1" applyBorder="1" applyAlignment="1">
      <alignment horizontal="center" vertical="top" wrapText="1"/>
    </xf>
    <xf numFmtId="2" fontId="13" fillId="2" borderId="4" xfId="3" applyNumberFormat="1" applyFont="1" applyFill="1" applyBorder="1" applyAlignment="1">
      <alignment horizontal="center" vertical="top" wrapText="1"/>
    </xf>
    <xf numFmtId="43" fontId="13" fillId="2" borderId="4" xfId="0" applyNumberFormat="1" applyFont="1" applyFill="1" applyBorder="1" applyAlignment="1">
      <alignment horizontal="center" vertical="top" wrapText="1"/>
    </xf>
    <xf numFmtId="43" fontId="13" fillId="2" borderId="21" xfId="0" applyNumberFormat="1" applyFont="1" applyFill="1" applyBorder="1" applyAlignment="1">
      <alignment horizontal="center" vertical="top" wrapText="1"/>
    </xf>
    <xf numFmtId="10" fontId="13" fillId="2" borderId="30" xfId="2" applyNumberFormat="1" applyFont="1" applyFill="1" applyBorder="1" applyAlignment="1">
      <alignment horizontal="center" vertical="top" wrapText="1"/>
    </xf>
    <xf numFmtId="10" fontId="13" fillId="2" borderId="4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top" wrapText="1"/>
    </xf>
    <xf numFmtId="2" fontId="13" fillId="2" borderId="3" xfId="0" applyNumberFormat="1" applyFont="1" applyFill="1" applyBorder="1" applyAlignment="1">
      <alignment horizontal="center" vertical="top" wrapText="1"/>
    </xf>
    <xf numFmtId="2" fontId="13" fillId="2" borderId="21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43" fontId="1" fillId="3" borderId="11" xfId="1" applyFont="1" applyFill="1" applyBorder="1" applyAlignment="1">
      <alignment horizontal="right" vertical="center"/>
    </xf>
    <xf numFmtId="43" fontId="1" fillId="3" borderId="12" xfId="1" applyFont="1" applyFill="1" applyBorder="1" applyAlignment="1">
      <alignment horizontal="right" vertical="center"/>
    </xf>
    <xf numFmtId="43" fontId="1" fillId="3" borderId="13" xfId="1" applyFont="1" applyFill="1" applyBorder="1" applyAlignment="1">
      <alignment horizontal="right" vertical="center"/>
    </xf>
    <xf numFmtId="43" fontId="2" fillId="2" borderId="43" xfId="1" applyFont="1" applyFill="1" applyBorder="1" applyAlignment="1">
      <alignment horizontal="right"/>
    </xf>
    <xf numFmtId="43" fontId="16" fillId="2" borderId="19" xfId="1" applyFont="1" applyFill="1" applyBorder="1" applyAlignment="1">
      <alignment horizontal="right"/>
    </xf>
    <xf numFmtId="43" fontId="16" fillId="2" borderId="33" xfId="1" applyFont="1" applyFill="1" applyBorder="1" applyAlignment="1">
      <alignment horizontal="right"/>
    </xf>
    <xf numFmtId="0" fontId="11" fillId="2" borderId="10" xfId="0" applyFont="1" applyFill="1" applyBorder="1" applyAlignment="1">
      <alignment horizontal="left" vertical="center"/>
    </xf>
    <xf numFmtId="43" fontId="2" fillId="3" borderId="38" xfId="1" applyFont="1" applyFill="1" applyBorder="1" applyAlignment="1">
      <alignment horizontal="right"/>
    </xf>
    <xf numFmtId="43" fontId="0" fillId="0" borderId="13" xfId="1" applyFont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15" fillId="0" borderId="14" xfId="0" applyFont="1" applyBorder="1"/>
    <xf numFmtId="43" fontId="1" fillId="3" borderId="35" xfId="1" applyFont="1" applyFill="1" applyBorder="1" applyAlignment="1">
      <alignment horizontal="right"/>
    </xf>
    <xf numFmtId="0" fontId="5" fillId="2" borderId="23" xfId="0" applyFont="1" applyFill="1" applyBorder="1" applyAlignment="1">
      <alignment vertical="center"/>
    </xf>
    <xf numFmtId="43" fontId="2" fillId="3" borderId="8" xfId="1" applyFont="1" applyFill="1" applyBorder="1" applyAlignment="1">
      <alignment horizontal="right"/>
    </xf>
    <xf numFmtId="43" fontId="2" fillId="3" borderId="8" xfId="1" applyFont="1" applyFill="1" applyBorder="1" applyAlignment="1">
      <alignment horizontal="right" vertical="center"/>
    </xf>
    <xf numFmtId="43" fontId="2" fillId="3" borderId="22" xfId="1" applyFont="1" applyFill="1" applyBorder="1" applyAlignment="1">
      <alignment horizontal="right"/>
    </xf>
    <xf numFmtId="43" fontId="16" fillId="2" borderId="13" xfId="1" applyFont="1" applyFill="1" applyBorder="1" applyAlignment="1">
      <alignment horizontal="right"/>
    </xf>
    <xf numFmtId="43" fontId="16" fillId="2" borderId="11" xfId="1" applyFont="1" applyFill="1" applyBorder="1" applyAlignment="1">
      <alignment horizontal="right"/>
    </xf>
    <xf numFmtId="43" fontId="16" fillId="2" borderId="23" xfId="1" applyFont="1" applyFill="1" applyBorder="1" applyAlignment="1">
      <alignment horizontal="right"/>
    </xf>
    <xf numFmtId="0" fontId="2" fillId="2" borderId="44" xfId="0" applyFont="1" applyFill="1" applyBorder="1" applyAlignment="1">
      <alignment vertical="center"/>
    </xf>
    <xf numFmtId="43" fontId="2" fillId="3" borderId="36" xfId="1" applyFont="1" applyFill="1" applyBorder="1" applyAlignment="1">
      <alignment horizontal="right"/>
    </xf>
    <xf numFmtId="0" fontId="2" fillId="2" borderId="4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17" fillId="6" borderId="44" xfId="0" applyFont="1" applyFill="1" applyBorder="1" applyAlignment="1">
      <alignment horizontal="left" vertical="center"/>
    </xf>
    <xf numFmtId="43" fontId="4" fillId="10" borderId="47" xfId="0" applyNumberFormat="1" applyFont="1" applyFill="1" applyBorder="1"/>
    <xf numFmtId="43" fontId="4" fillId="10" borderId="42" xfId="0" applyNumberFormat="1" applyFont="1" applyFill="1" applyBorder="1"/>
    <xf numFmtId="43" fontId="4" fillId="10" borderId="2" xfId="0" applyNumberFormat="1" applyFont="1" applyFill="1" applyBorder="1"/>
    <xf numFmtId="43" fontId="4" fillId="10" borderId="30" xfId="0" applyNumberFormat="1" applyFont="1" applyFill="1" applyBorder="1"/>
    <xf numFmtId="43" fontId="1" fillId="3" borderId="13" xfId="1" applyFont="1" applyFill="1" applyBorder="1"/>
    <xf numFmtId="43" fontId="1" fillId="6" borderId="11" xfId="1" applyFont="1" applyFill="1" applyBorder="1"/>
    <xf numFmtId="43" fontId="2" fillId="2" borderId="35" xfId="1" applyFont="1" applyFill="1" applyBorder="1"/>
    <xf numFmtId="43" fontId="2" fillId="3" borderId="9" xfId="1" applyFont="1" applyFill="1" applyBorder="1"/>
    <xf numFmtId="43" fontId="1" fillId="6" borderId="19" xfId="1" applyFont="1" applyFill="1" applyBorder="1"/>
    <xf numFmtId="43" fontId="1" fillId="3" borderId="14" xfId="1" applyFont="1" applyFill="1" applyBorder="1"/>
    <xf numFmtId="43" fontId="2" fillId="3" borderId="38" xfId="1" applyFont="1" applyFill="1" applyBorder="1"/>
    <xf numFmtId="43" fontId="2" fillId="2" borderId="13" xfId="1" applyFont="1" applyFill="1" applyBorder="1"/>
    <xf numFmtId="43" fontId="0" fillId="0" borderId="23" xfId="1" applyFont="1" applyBorder="1" applyAlignment="1">
      <alignment horizontal="right" vertical="top"/>
    </xf>
    <xf numFmtId="43" fontId="0" fillId="0" borderId="22" xfId="1" applyFont="1" applyFill="1" applyBorder="1" applyAlignment="1">
      <alignment horizontal="right" vertical="top"/>
    </xf>
    <xf numFmtId="43" fontId="0" fillId="0" borderId="22" xfId="1" applyFont="1" applyFill="1" applyBorder="1"/>
    <xf numFmtId="43" fontId="1" fillId="3" borderId="23" xfId="1" applyFont="1" applyFill="1" applyBorder="1" applyAlignment="1">
      <alignment vertical="center"/>
    </xf>
    <xf numFmtId="43" fontId="0" fillId="0" borderId="23" xfId="1" applyFont="1" applyFill="1" applyBorder="1"/>
    <xf numFmtId="43" fontId="1" fillId="6" borderId="27" xfId="1" applyFont="1" applyFill="1" applyBorder="1"/>
    <xf numFmtId="43" fontId="1" fillId="3" borderId="23" xfId="1" applyFont="1" applyFill="1" applyBorder="1"/>
    <xf numFmtId="43" fontId="0" fillId="3" borderId="22" xfId="1" applyFont="1" applyFill="1" applyBorder="1"/>
    <xf numFmtId="43" fontId="0" fillId="0" borderId="12" xfId="1" applyFont="1" applyFill="1" applyBorder="1"/>
    <xf numFmtId="43" fontId="2" fillId="2" borderId="49" xfId="1" applyFont="1" applyFill="1" applyBorder="1"/>
    <xf numFmtId="43" fontId="2" fillId="3" borderId="37" xfId="1" applyFont="1" applyFill="1" applyBorder="1"/>
    <xf numFmtId="43" fontId="2" fillId="2" borderId="23" xfId="1" applyFont="1" applyFill="1" applyBorder="1"/>
    <xf numFmtId="43" fontId="1" fillId="5" borderId="34" xfId="1" applyFont="1" applyFill="1" applyBorder="1"/>
    <xf numFmtId="43" fontId="2" fillId="9" borderId="21" xfId="1" applyFont="1" applyFill="1" applyBorder="1"/>
    <xf numFmtId="164" fontId="2" fillId="0" borderId="28" xfId="2" applyNumberFormat="1" applyFont="1" applyFill="1" applyBorder="1"/>
    <xf numFmtId="0" fontId="2" fillId="0" borderId="13" xfId="0" applyFont="1" applyBorder="1" applyAlignment="1">
      <alignment horizontal="center"/>
    </xf>
    <xf numFmtId="0" fontId="9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165" fontId="2" fillId="3" borderId="8" xfId="1" applyNumberFormat="1" applyFont="1" applyFill="1" applyBorder="1"/>
    <xf numFmtId="43" fontId="1" fillId="3" borderId="7" xfId="1" applyFont="1" applyFill="1" applyBorder="1"/>
    <xf numFmtId="43" fontId="1" fillId="3" borderId="8" xfId="1" applyFont="1" applyFill="1" applyBorder="1"/>
    <xf numFmtId="43" fontId="1" fillId="3" borderId="29" xfId="1" applyFont="1" applyFill="1" applyBorder="1"/>
    <xf numFmtId="43" fontId="1" fillId="3" borderId="24" xfId="1" applyFont="1" applyFill="1" applyBorder="1"/>
    <xf numFmtId="164" fontId="2" fillId="3" borderId="18" xfId="2" applyNumberFormat="1" applyFont="1" applyFill="1" applyBorder="1"/>
    <xf numFmtId="2" fontId="0" fillId="0" borderId="13" xfId="2" applyNumberFormat="1" applyFont="1" applyFill="1" applyBorder="1"/>
    <xf numFmtId="2" fontId="0" fillId="3" borderId="13" xfId="2" applyNumberFormat="1" applyFont="1" applyFill="1" applyBorder="1"/>
    <xf numFmtId="3" fontId="0" fillId="3" borderId="13" xfId="0" applyNumberFormat="1" applyFont="1" applyFill="1" applyBorder="1" applyAlignment="1">
      <alignment horizontal="center"/>
    </xf>
    <xf numFmtId="165" fontId="1" fillId="3" borderId="13" xfId="1" applyNumberFormat="1" applyFont="1" applyFill="1" applyBorder="1" applyAlignment="1">
      <alignment horizontal="center"/>
    </xf>
    <xf numFmtId="165" fontId="1" fillId="3" borderId="13" xfId="1" applyNumberFormat="1" applyFont="1" applyFill="1" applyBorder="1"/>
    <xf numFmtId="43" fontId="0" fillId="3" borderId="13" xfId="1" applyFont="1" applyFill="1" applyBorder="1"/>
    <xf numFmtId="3" fontId="0" fillId="6" borderId="8" xfId="0" applyNumberFormat="1" applyFont="1" applyFill="1" applyBorder="1"/>
    <xf numFmtId="165" fontId="2" fillId="2" borderId="4" xfId="1" applyNumberFormat="1" applyFont="1" applyFill="1" applyBorder="1"/>
    <xf numFmtId="4" fontId="0" fillId="6" borderId="8" xfId="0" applyNumberFormat="1" applyFont="1" applyFill="1" applyBorder="1"/>
    <xf numFmtId="2" fontId="0" fillId="6" borderId="8" xfId="2" applyNumberFormat="1" applyFont="1" applyFill="1" applyBorder="1"/>
    <xf numFmtId="43" fontId="2" fillId="2" borderId="4" xfId="1" applyFont="1" applyFill="1" applyBorder="1"/>
    <xf numFmtId="43" fontId="2" fillId="2" borderId="5" xfId="1" applyFont="1" applyFill="1" applyBorder="1"/>
    <xf numFmtId="2" fontId="2" fillId="3" borderId="18" xfId="2" applyNumberFormat="1" applyFont="1" applyFill="1" applyBorder="1" applyAlignment="1">
      <alignment horizontal="center"/>
    </xf>
    <xf numFmtId="2" fontId="0" fillId="0" borderId="14" xfId="2" applyNumberFormat="1" applyFont="1" applyFill="1" applyBorder="1"/>
    <xf numFmtId="2" fontId="0" fillId="3" borderId="14" xfId="2" applyNumberFormat="1" applyFont="1" applyFill="1" applyBorder="1"/>
    <xf numFmtId="2" fontId="0" fillId="6" borderId="9" xfId="2" applyNumberFormat="1" applyFont="1" applyFill="1" applyBorder="1"/>
    <xf numFmtId="164" fontId="2" fillId="3" borderId="20" xfId="2" applyNumberFormat="1" applyFont="1" applyFill="1" applyBorder="1" applyAlignment="1">
      <alignment horizontal="center"/>
    </xf>
    <xf numFmtId="0" fontId="15" fillId="0" borderId="50" xfId="0" applyFont="1" applyBorder="1"/>
    <xf numFmtId="2" fontId="0" fillId="0" borderId="9" xfId="2" applyNumberFormat="1" applyFont="1" applyFill="1" applyBorder="1"/>
    <xf numFmtId="2" fontId="8" fillId="3" borderId="14" xfId="4" applyNumberFormat="1" applyFont="1" applyFill="1" applyBorder="1" applyAlignment="1">
      <alignment horizontal="left" vertical="center"/>
    </xf>
    <xf numFmtId="0" fontId="0" fillId="3" borderId="14" xfId="0" applyFont="1" applyFill="1" applyBorder="1" applyAlignment="1">
      <alignment vertical="center"/>
    </xf>
    <xf numFmtId="164" fontId="0" fillId="0" borderId="8" xfId="2" applyNumberFormat="1" applyFont="1" applyBorder="1"/>
    <xf numFmtId="10" fontId="0" fillId="0" borderId="8" xfId="2" applyNumberFormat="1" applyFont="1" applyBorder="1"/>
    <xf numFmtId="164" fontId="0" fillId="0" borderId="8" xfId="0" applyNumberFormat="1" applyBorder="1"/>
    <xf numFmtId="10" fontId="13" fillId="2" borderId="4" xfId="2" applyNumberFormat="1" applyFont="1" applyFill="1" applyBorder="1" applyAlignment="1">
      <alignment horizontal="center" vertical="top" wrapText="1"/>
    </xf>
    <xf numFmtId="2" fontId="13" fillId="2" borderId="2" xfId="2" applyNumberFormat="1" applyFont="1" applyFill="1" applyBorder="1" applyAlignment="1">
      <alignment horizontal="center" vertical="top" wrapText="1"/>
    </xf>
    <xf numFmtId="43" fontId="0" fillId="0" borderId="11" xfId="1" applyFont="1" applyBorder="1" applyAlignment="1">
      <alignment horizontal="right" vertical="center"/>
    </xf>
    <xf numFmtId="43" fontId="0" fillId="0" borderId="8" xfId="1" applyFont="1" applyBorder="1" applyAlignment="1">
      <alignment horizontal="right" vertical="center"/>
    </xf>
    <xf numFmtId="43" fontId="1" fillId="3" borderId="22" xfId="1" applyFont="1" applyFill="1" applyBorder="1"/>
    <xf numFmtId="43" fontId="1" fillId="3" borderId="11" xfId="1" applyFont="1" applyFill="1" applyBorder="1"/>
    <xf numFmtId="43" fontId="1" fillId="3" borderId="13" xfId="2" applyNumberFormat="1" applyFont="1" applyFill="1" applyBorder="1"/>
    <xf numFmtId="43" fontId="1" fillId="3" borderId="14" xfId="2" applyNumberFormat="1" applyFont="1" applyFill="1" applyBorder="1"/>
    <xf numFmtId="43" fontId="1" fillId="8" borderId="43" xfId="1" applyFont="1" applyFill="1" applyBorder="1" applyAlignment="1">
      <alignment horizontal="right"/>
    </xf>
    <xf numFmtId="43" fontId="1" fillId="8" borderId="33" xfId="1" applyFont="1" applyFill="1" applyBorder="1" applyAlignment="1">
      <alignment horizontal="right"/>
    </xf>
    <xf numFmtId="43" fontId="1" fillId="8" borderId="28" xfId="1" applyFont="1" applyFill="1" applyBorder="1" applyAlignment="1">
      <alignment horizontal="right"/>
    </xf>
    <xf numFmtId="43" fontId="1" fillId="8" borderId="18" xfId="1" applyFont="1" applyFill="1" applyBorder="1" applyAlignment="1">
      <alignment horizontal="right"/>
    </xf>
    <xf numFmtId="43" fontId="1" fillId="8" borderId="17" xfId="1" applyFont="1" applyFill="1" applyBorder="1" applyAlignment="1">
      <alignment horizontal="right"/>
    </xf>
    <xf numFmtId="43" fontId="4" fillId="8" borderId="7" xfId="1" applyFont="1" applyFill="1" applyBorder="1" applyAlignment="1">
      <alignment horizontal="right"/>
    </xf>
    <xf numFmtId="43" fontId="4" fillId="8" borderId="22" xfId="1" applyFont="1" applyFill="1" applyBorder="1" applyAlignment="1">
      <alignment horizontal="right"/>
    </xf>
    <xf numFmtId="165" fontId="1" fillId="6" borderId="13" xfId="1" applyNumberFormat="1" applyFont="1" applyFill="1" applyBorder="1" applyAlignment="1">
      <alignment horizontal="center" vertical="top"/>
    </xf>
    <xf numFmtId="165" fontId="1" fillId="6" borderId="18" xfId="1" applyNumberFormat="1" applyFont="1" applyFill="1" applyBorder="1" applyAlignment="1">
      <alignment horizontal="center"/>
    </xf>
    <xf numFmtId="43" fontId="1" fillId="6" borderId="20" xfId="1" applyNumberFormat="1" applyFont="1" applyFill="1" applyBorder="1" applyAlignment="1">
      <alignment horizontal="center"/>
    </xf>
    <xf numFmtId="165" fontId="1" fillId="6" borderId="18" xfId="1" applyNumberFormat="1" applyFont="1" applyFill="1" applyBorder="1" applyAlignment="1"/>
    <xf numFmtId="3" fontId="0" fillId="6" borderId="18" xfId="0" applyNumberFormat="1" applyFont="1" applyFill="1" applyBorder="1" applyAlignment="1">
      <alignment horizontal="center"/>
    </xf>
    <xf numFmtId="165" fontId="2" fillId="2" borderId="13" xfId="1" applyNumberFormat="1" applyFont="1" applyFill="1" applyBorder="1" applyAlignment="1"/>
    <xf numFmtId="43" fontId="0" fillId="0" borderId="8" xfId="1" applyNumberFormat="1" applyFont="1" applyFill="1" applyBorder="1"/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/>
    <xf numFmtId="3" fontId="2" fillId="2" borderId="4" xfId="0" applyNumberFormat="1" applyFont="1" applyFill="1" applyBorder="1"/>
    <xf numFmtId="2" fontId="2" fillId="2" borderId="4" xfId="2" applyNumberFormat="1" applyFont="1" applyFill="1" applyBorder="1"/>
    <xf numFmtId="2" fontId="2" fillId="2" borderId="5" xfId="2" applyNumberFormat="1" applyFont="1" applyFill="1" applyBorder="1"/>
    <xf numFmtId="0" fontId="15" fillId="3" borderId="15" xfId="0" applyFont="1" applyFill="1" applyBorder="1" applyAlignment="1">
      <alignment vertical="center"/>
    </xf>
    <xf numFmtId="4" fontId="2" fillId="2" borderId="13" xfId="0" applyNumberFormat="1" applyFont="1" applyFill="1" applyBorder="1"/>
    <xf numFmtId="4" fontId="2" fillId="2" borderId="14" xfId="0" applyNumberFormat="1" applyFont="1" applyFill="1" applyBorder="1"/>
    <xf numFmtId="4" fontId="1" fillId="6" borderId="18" xfId="1" applyNumberFormat="1" applyFont="1" applyFill="1" applyBorder="1" applyAlignment="1"/>
    <xf numFmtId="4" fontId="1" fillId="6" borderId="20" xfId="1" applyNumberFormat="1" applyFont="1" applyFill="1" applyBorder="1" applyAlignment="1"/>
    <xf numFmtId="43" fontId="2" fillId="2" borderId="13" xfId="1" applyNumberFormat="1" applyFont="1" applyFill="1" applyBorder="1" applyAlignment="1"/>
    <xf numFmtId="43" fontId="2" fillId="2" borderId="14" xfId="1" applyNumberFormat="1" applyFont="1" applyFill="1" applyBorder="1" applyAlignment="1"/>
    <xf numFmtId="43" fontId="1" fillId="6" borderId="18" xfId="1" applyNumberFormat="1" applyFont="1" applyFill="1" applyBorder="1" applyAlignment="1">
      <alignment horizontal="center"/>
    </xf>
    <xf numFmtId="0" fontId="18" fillId="0" borderId="14" xfId="0" applyFont="1" applyBorder="1"/>
    <xf numFmtId="0" fontId="0" fillId="0" borderId="14" xfId="0" applyFont="1" applyFill="1" applyBorder="1" applyAlignment="1">
      <alignment vertical="center"/>
    </xf>
    <xf numFmtId="43" fontId="0" fillId="11" borderId="8" xfId="1" applyFont="1" applyFill="1" applyBorder="1"/>
    <xf numFmtId="43" fontId="0" fillId="9" borderId="30" xfId="1" applyFont="1" applyFill="1" applyBorder="1"/>
    <xf numFmtId="43" fontId="0" fillId="10" borderId="24" xfId="1" applyFont="1" applyFill="1" applyBorder="1"/>
    <xf numFmtId="43" fontId="0" fillId="0" borderId="38" xfId="1" applyFont="1" applyBorder="1"/>
    <xf numFmtId="43" fontId="0" fillId="7" borderId="18" xfId="1" applyFont="1" applyFill="1" applyBorder="1"/>
    <xf numFmtId="43" fontId="2" fillId="3" borderId="33" xfId="1" applyFont="1" applyFill="1" applyBorder="1" applyAlignment="1">
      <alignment horizontal="right" vertical="center"/>
    </xf>
    <xf numFmtId="43" fontId="1" fillId="8" borderId="19" xfId="1" applyFont="1" applyFill="1" applyBorder="1"/>
    <xf numFmtId="43" fontId="1" fillId="8" borderId="18" xfId="1" applyFont="1" applyFill="1" applyBorder="1"/>
    <xf numFmtId="43" fontId="1" fillId="8" borderId="28" xfId="1" applyFont="1" applyFill="1" applyBorder="1"/>
    <xf numFmtId="164" fontId="0" fillId="2" borderId="8" xfId="2" applyNumberFormat="1" applyFont="1" applyFill="1" applyBorder="1"/>
    <xf numFmtId="10" fontId="0" fillId="2" borderId="8" xfId="2" applyNumberFormat="1" applyFont="1" applyFill="1" applyBorder="1"/>
    <xf numFmtId="164" fontId="0" fillId="2" borderId="8" xfId="0" applyNumberFormat="1" applyFill="1" applyBorder="1"/>
    <xf numFmtId="164" fontId="0" fillId="5" borderId="8" xfId="2" applyNumberFormat="1" applyFont="1" applyFill="1" applyBorder="1"/>
    <xf numFmtId="10" fontId="0" fillId="5" borderId="8" xfId="2" applyNumberFormat="1" applyFont="1" applyFill="1" applyBorder="1"/>
    <xf numFmtId="164" fontId="0" fillId="5" borderId="8" xfId="0" applyNumberFormat="1" applyFill="1" applyBorder="1"/>
    <xf numFmtId="164" fontId="0" fillId="8" borderId="8" xfId="2" applyNumberFormat="1" applyFont="1" applyFill="1" applyBorder="1"/>
    <xf numFmtId="10" fontId="0" fillId="8" borderId="8" xfId="2" applyNumberFormat="1" applyFont="1" applyFill="1" applyBorder="1"/>
    <xf numFmtId="164" fontId="0" fillId="8" borderId="8" xfId="0" applyNumberFormat="1" applyFill="1" applyBorder="1"/>
    <xf numFmtId="164" fontId="0" fillId="6" borderId="8" xfId="2" applyNumberFormat="1" applyFont="1" applyFill="1" applyBorder="1"/>
    <xf numFmtId="10" fontId="0" fillId="6" borderId="8" xfId="2" applyNumberFormat="1" applyFont="1" applyFill="1" applyBorder="1"/>
    <xf numFmtId="164" fontId="0" fillId="6" borderId="8" xfId="0" applyNumberFormat="1" applyFill="1" applyBorder="1"/>
    <xf numFmtId="1" fontId="0" fillId="0" borderId="8" xfId="0" applyNumberFormat="1" applyFont="1" applyFill="1" applyBorder="1" applyAlignment="1">
      <alignment horizontal="center"/>
    </xf>
    <xf numFmtId="43" fontId="0" fillId="0" borderId="13" xfId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167" fontId="20" fillId="0" borderId="51" xfId="6" applyNumberFormat="1" applyFill="1" applyBorder="1" applyAlignment="1">
      <alignment vertical="center"/>
    </xf>
    <xf numFmtId="4" fontId="0" fillId="0" borderId="29" xfId="0" applyNumberFormat="1" applyFont="1" applyFill="1" applyBorder="1"/>
    <xf numFmtId="43" fontId="0" fillId="3" borderId="11" xfId="1" applyFont="1" applyFill="1" applyBorder="1" applyAlignment="1">
      <alignment horizontal="right"/>
    </xf>
    <xf numFmtId="43" fontId="0" fillId="3" borderId="13" xfId="1" applyFont="1" applyFill="1" applyBorder="1" applyAlignment="1">
      <alignment horizontal="right"/>
    </xf>
    <xf numFmtId="43" fontId="0" fillId="3" borderId="22" xfId="1" applyFont="1" applyFill="1" applyBorder="1" applyAlignment="1">
      <alignment horizontal="right"/>
    </xf>
    <xf numFmtId="3" fontId="1" fillId="6" borderId="13" xfId="1" applyNumberFormat="1" applyFont="1" applyFill="1" applyBorder="1" applyAlignment="1">
      <alignment horizontal="center" vertical="top"/>
    </xf>
    <xf numFmtId="3" fontId="1" fillId="6" borderId="14" xfId="1" applyNumberFormat="1" applyFont="1" applyFill="1" applyBorder="1" applyAlignment="1">
      <alignment horizontal="center" vertical="top"/>
    </xf>
    <xf numFmtId="43" fontId="0" fillId="3" borderId="35" xfId="1" applyFont="1" applyFill="1" applyBorder="1" applyAlignment="1">
      <alignment horizontal="right" vertical="center"/>
    </xf>
    <xf numFmtId="43" fontId="0" fillId="3" borderId="7" xfId="1" applyNumberFormat="1" applyFont="1" applyFill="1" applyBorder="1" applyAlignment="1">
      <alignment horizontal="right" vertical="center"/>
    </xf>
    <xf numFmtId="43" fontId="0" fillId="3" borderId="35" xfId="1" applyFont="1" applyFill="1" applyBorder="1" applyAlignment="1">
      <alignment horizontal="right"/>
    </xf>
    <xf numFmtId="0" fontId="4" fillId="3" borderId="0" xfId="0" applyFont="1" applyFill="1" applyBorder="1"/>
    <xf numFmtId="0" fontId="15" fillId="3" borderId="12" xfId="0" applyFont="1" applyFill="1" applyBorder="1"/>
    <xf numFmtId="43" fontId="0" fillId="3" borderId="25" xfId="1" applyFont="1" applyFill="1" applyBorder="1" applyAlignment="1">
      <alignment horizontal="right"/>
    </xf>
    <xf numFmtId="43" fontId="0" fillId="3" borderId="7" xfId="1" applyFont="1" applyFill="1" applyBorder="1" applyAlignment="1">
      <alignment horizontal="right"/>
    </xf>
    <xf numFmtId="43" fontId="0" fillId="3" borderId="8" xfId="1" applyFont="1" applyFill="1" applyBorder="1" applyAlignment="1">
      <alignment horizontal="right"/>
    </xf>
    <xf numFmtId="164" fontId="0" fillId="3" borderId="8" xfId="0" applyNumberFormat="1" applyFill="1" applyBorder="1"/>
    <xf numFmtId="10" fontId="0" fillId="0" borderId="8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5" fontId="0" fillId="3" borderId="13" xfId="1" applyNumberFormat="1" applyFont="1" applyFill="1" applyBorder="1" applyAlignment="1"/>
    <xf numFmtId="43" fontId="2" fillId="10" borderId="8" xfId="1" applyFont="1" applyFill="1" applyBorder="1"/>
    <xf numFmtId="43" fontId="2" fillId="2" borderId="30" xfId="1" applyFont="1" applyFill="1" applyBorder="1" applyAlignment="1">
      <alignment horizontal="center"/>
    </xf>
    <xf numFmtId="43" fontId="2" fillId="2" borderId="48" xfId="1" applyFont="1" applyFill="1" applyBorder="1" applyAlignment="1">
      <alignment horizontal="center"/>
    </xf>
    <xf numFmtId="164" fontId="2" fillId="2" borderId="8" xfId="2" applyNumberFormat="1" applyFont="1" applyFill="1" applyBorder="1"/>
    <xf numFmtId="10" fontId="2" fillId="2" borderId="8" xfId="2" applyNumberFormat="1" applyFont="1" applyFill="1" applyBorder="1"/>
    <xf numFmtId="164" fontId="2" fillId="2" borderId="8" xfId="0" applyNumberFormat="1" applyFont="1" applyFill="1" applyBorder="1"/>
    <xf numFmtId="164" fontId="2" fillId="9" borderId="8" xfId="2" applyNumberFormat="1" applyFont="1" applyFill="1" applyBorder="1"/>
    <xf numFmtId="10" fontId="2" fillId="9" borderId="8" xfId="2" applyNumberFormat="1" applyFont="1" applyFill="1" applyBorder="1"/>
    <xf numFmtId="164" fontId="2" fillId="9" borderId="8" xfId="0" applyNumberFormat="1" applyFont="1" applyFill="1" applyBorder="1"/>
    <xf numFmtId="0" fontId="17" fillId="7" borderId="44" xfId="0" applyFont="1" applyFill="1" applyBorder="1" applyAlignment="1">
      <alignment horizontal="left" vertical="center"/>
    </xf>
    <xf numFmtId="0" fontId="2" fillId="0" borderId="0" xfId="0" applyFont="1" applyAlignment="1"/>
    <xf numFmtId="0" fontId="17" fillId="7" borderId="16" xfId="0" applyFont="1" applyFill="1" applyBorder="1" applyAlignment="1">
      <alignment horizontal="left" vertical="center"/>
    </xf>
    <xf numFmtId="0" fontId="21" fillId="6" borderId="44" xfId="0" applyFont="1" applyFill="1" applyBorder="1" applyAlignment="1">
      <alignment horizontal="left" vertical="center"/>
    </xf>
    <xf numFmtId="43" fontId="4" fillId="8" borderId="13" xfId="1" applyFont="1" applyFill="1" applyBorder="1" applyAlignment="1">
      <alignment horizontal="right"/>
    </xf>
    <xf numFmtId="43" fontId="2" fillId="2" borderId="35" xfId="1" applyFont="1" applyFill="1" applyBorder="1" applyAlignment="1">
      <alignment horizontal="right"/>
    </xf>
    <xf numFmtId="43" fontId="2" fillId="2" borderId="13" xfId="1" applyFont="1" applyFill="1" applyBorder="1" applyAlignment="1">
      <alignment horizontal="right"/>
    </xf>
    <xf numFmtId="43" fontId="1" fillId="7" borderId="23" xfId="1" applyFont="1" applyFill="1" applyBorder="1" applyAlignment="1">
      <alignment horizontal="right"/>
    </xf>
    <xf numFmtId="43" fontId="1" fillId="7" borderId="25" xfId="1" applyFont="1" applyFill="1" applyBorder="1" applyAlignment="1">
      <alignment horizontal="right"/>
    </xf>
    <xf numFmtId="43" fontId="2" fillId="7" borderId="33" xfId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3" borderId="13" xfId="0" applyFill="1" applyBorder="1"/>
    <xf numFmtId="43" fontId="1" fillId="3" borderId="13" xfId="1" applyNumberFormat="1" applyFont="1" applyFill="1" applyBorder="1"/>
    <xf numFmtId="43" fontId="1" fillId="0" borderId="13" xfId="1" applyNumberFormat="1" applyFont="1" applyFill="1" applyBorder="1" applyAlignment="1">
      <alignment vertical="center"/>
    </xf>
    <xf numFmtId="43" fontId="1" fillId="3" borderId="33" xfId="1" applyFont="1" applyFill="1" applyBorder="1" applyAlignment="1">
      <alignment horizontal="right" vertical="center"/>
    </xf>
    <xf numFmtId="43" fontId="0" fillId="8" borderId="8" xfId="1" applyFont="1" applyFill="1" applyBorder="1" applyAlignment="1">
      <alignment horizontal="right" vertical="center"/>
    </xf>
    <xf numFmtId="43" fontId="0" fillId="3" borderId="8" xfId="1" applyFont="1" applyFill="1" applyBorder="1" applyAlignment="1">
      <alignment horizontal="right" vertical="top"/>
    </xf>
    <xf numFmtId="3" fontId="0" fillId="0" borderId="35" xfId="0" applyNumberFormat="1" applyFont="1" applyFill="1" applyBorder="1"/>
    <xf numFmtId="43" fontId="1" fillId="3" borderId="13" xfId="1" applyFont="1" applyFill="1" applyBorder="1" applyAlignment="1">
      <alignment vertical="center"/>
    </xf>
    <xf numFmtId="43" fontId="1" fillId="0" borderId="13" xfId="1" applyFont="1" applyBorder="1" applyAlignment="1"/>
    <xf numFmtId="3" fontId="0" fillId="0" borderId="13" xfId="0" applyNumberFormat="1" applyFont="1" applyFill="1" applyBorder="1" applyAlignment="1"/>
    <xf numFmtId="4" fontId="0" fillId="0" borderId="13" xfId="0" applyNumberFormat="1" applyFont="1" applyFill="1" applyBorder="1" applyAlignment="1"/>
    <xf numFmtId="43" fontId="8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8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37" fontId="0" fillId="0" borderId="13" xfId="0" applyNumberFormat="1" applyFill="1" applyBorder="1" applyAlignment="1">
      <alignment vertical="top"/>
    </xf>
    <xf numFmtId="37" fontId="8" fillId="0" borderId="13" xfId="0" applyNumberFormat="1" applyFont="1" applyFill="1" applyBorder="1" applyAlignment="1">
      <alignment vertical="top"/>
    </xf>
    <xf numFmtId="39" fontId="0" fillId="0" borderId="13" xfId="0" applyNumberFormat="1" applyFill="1" applyBorder="1" applyAlignment="1">
      <alignment vertical="top"/>
    </xf>
    <xf numFmtId="43" fontId="1" fillId="0" borderId="13" xfId="1" applyNumberFormat="1" applyFont="1" applyFill="1" applyBorder="1" applyAlignment="1">
      <alignment horizontal="right"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43" fontId="1" fillId="0" borderId="13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43" fontId="0" fillId="0" borderId="13" xfId="0" applyNumberFormat="1" applyBorder="1"/>
    <xf numFmtId="43" fontId="1" fillId="0" borderId="13" xfId="1" applyNumberFormat="1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43" fontId="1" fillId="0" borderId="13" xfId="1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43" fontId="0" fillId="0" borderId="22" xfId="1" applyFont="1" applyFill="1" applyBorder="1" applyAlignment="1">
      <alignment horizontal="right" vertical="center"/>
    </xf>
    <xf numFmtId="43" fontId="0" fillId="0" borderId="23" xfId="1" applyFont="1" applyFill="1" applyBorder="1" applyAlignment="1">
      <alignment horizontal="right"/>
    </xf>
    <xf numFmtId="43" fontId="0" fillId="0" borderId="13" xfId="1" applyFont="1" applyFill="1" applyBorder="1" applyAlignment="1">
      <alignment horizontal="right"/>
    </xf>
    <xf numFmtId="43" fontId="0" fillId="0" borderId="11" xfId="1" applyFont="1" applyFill="1" applyBorder="1" applyAlignment="1">
      <alignment horizontal="right"/>
    </xf>
    <xf numFmtId="43" fontId="1" fillId="0" borderId="11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right" vertical="top"/>
    </xf>
    <xf numFmtId="43" fontId="1" fillId="0" borderId="11" xfId="1" applyFont="1" applyFill="1" applyBorder="1" applyAlignment="1">
      <alignment vertical="center"/>
    </xf>
    <xf numFmtId="43" fontId="2" fillId="2" borderId="11" xfId="1" applyFont="1" applyFill="1" applyBorder="1"/>
    <xf numFmtId="43" fontId="1" fillId="4" borderId="11" xfId="1" applyFont="1" applyFill="1" applyBorder="1" applyAlignment="1">
      <alignment horizontal="right" vertical="center"/>
    </xf>
    <xf numFmtId="43" fontId="1" fillId="4" borderId="12" xfId="1" applyFont="1" applyFill="1" applyBorder="1" applyAlignment="1">
      <alignment horizontal="right" vertical="center"/>
    </xf>
    <xf numFmtId="43" fontId="1" fillId="4" borderId="13" xfId="1" applyFont="1" applyFill="1" applyBorder="1" applyAlignment="1">
      <alignment horizontal="right" vertical="center"/>
    </xf>
    <xf numFmtId="43" fontId="2" fillId="8" borderId="8" xfId="1" applyFont="1" applyFill="1" applyBorder="1"/>
    <xf numFmtId="0" fontId="8" fillId="0" borderId="14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43" fontId="1" fillId="0" borderId="11" xfId="1" applyFont="1" applyFill="1" applyBorder="1"/>
    <xf numFmtId="43" fontId="1" fillId="0" borderId="23" xfId="1" applyFont="1" applyFill="1" applyBorder="1"/>
    <xf numFmtId="43" fontId="1" fillId="0" borderId="11" xfId="1" applyNumberFormat="1" applyFont="1" applyFill="1" applyBorder="1" applyAlignment="1">
      <alignment vertical="center"/>
    </xf>
    <xf numFmtId="39" fontId="0" fillId="0" borderId="11" xfId="0" applyNumberFormat="1" applyFill="1" applyBorder="1" applyAlignment="1">
      <alignment vertical="top"/>
    </xf>
    <xf numFmtId="2" fontId="0" fillId="0" borderId="11" xfId="0" applyNumberFormat="1" applyFill="1" applyBorder="1" applyAlignment="1">
      <alignment vertical="center"/>
    </xf>
    <xf numFmtId="43" fontId="1" fillId="3" borderId="11" xfId="1" applyFont="1" applyFill="1" applyBorder="1" applyAlignment="1">
      <alignment horizontal="center"/>
    </xf>
    <xf numFmtId="43" fontId="1" fillId="2" borderId="3" xfId="1" applyFont="1" applyFill="1" applyBorder="1" applyAlignment="1">
      <alignment horizontal="center"/>
    </xf>
    <xf numFmtId="43" fontId="2" fillId="3" borderId="72" xfId="1" applyFont="1" applyFill="1" applyBorder="1"/>
    <xf numFmtId="0" fontId="15" fillId="0" borderId="15" xfId="0" applyFont="1" applyBorder="1"/>
    <xf numFmtId="0" fontId="18" fillId="0" borderId="10" xfId="0" applyFont="1" applyBorder="1"/>
    <xf numFmtId="0" fontId="9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5" fillId="0" borderId="10" xfId="0" applyFont="1" applyBorder="1"/>
    <xf numFmtId="2" fontId="8" fillId="3" borderId="10" xfId="4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2" fontId="13" fillId="2" borderId="30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/>
    <xf numFmtId="165" fontId="8" fillId="0" borderId="35" xfId="1" applyNumberFormat="1" applyFont="1" applyFill="1" applyBorder="1" applyAlignment="1">
      <alignment vertical="center"/>
    </xf>
    <xf numFmtId="43" fontId="1" fillId="0" borderId="14" xfId="1" applyNumberFormat="1" applyFont="1" applyFill="1" applyBorder="1" applyAlignment="1">
      <alignment vertical="center"/>
    </xf>
    <xf numFmtId="165" fontId="1" fillId="0" borderId="14" xfId="1" applyNumberFormat="1" applyFont="1" applyFill="1" applyBorder="1" applyAlignment="1">
      <alignment vertical="center"/>
    </xf>
    <xf numFmtId="165" fontId="1" fillId="0" borderId="35" xfId="1" applyNumberFormat="1" applyFont="1" applyFill="1" applyBorder="1" applyAlignment="1">
      <alignment vertical="center"/>
    </xf>
    <xf numFmtId="37" fontId="0" fillId="0" borderId="35" xfId="0" applyNumberFormat="1" applyFill="1" applyBorder="1" applyAlignment="1">
      <alignment vertical="top"/>
    </xf>
    <xf numFmtId="39" fontId="0" fillId="0" borderId="14" xfId="0" applyNumberFormat="1" applyFill="1" applyBorder="1" applyAlignment="1">
      <alignment vertical="top"/>
    </xf>
    <xf numFmtId="3" fontId="0" fillId="0" borderId="35" xfId="0" applyNumberFormat="1" applyFont="1" applyFill="1" applyBorder="1" applyAlignment="1"/>
    <xf numFmtId="4" fontId="0" fillId="0" borderId="14" xfId="0" applyNumberFormat="1" applyFont="1" applyFill="1" applyBorder="1" applyAlignment="1"/>
    <xf numFmtId="165" fontId="1" fillId="3" borderId="35" xfId="1" applyNumberFormat="1" applyFont="1" applyFill="1" applyBorder="1"/>
    <xf numFmtId="3" fontId="0" fillId="3" borderId="35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165" fontId="1" fillId="6" borderId="35" xfId="1" applyNumberFormat="1" applyFont="1" applyFill="1" applyBorder="1" applyAlignment="1">
      <alignment horizontal="center" vertical="top"/>
    </xf>
    <xf numFmtId="3" fontId="0" fillId="3" borderId="35" xfId="0" applyNumberFormat="1" applyFont="1" applyFill="1" applyBorder="1"/>
    <xf numFmtId="3" fontId="2" fillId="2" borderId="35" xfId="0" applyNumberFormat="1" applyFont="1" applyFill="1" applyBorder="1"/>
    <xf numFmtId="165" fontId="1" fillId="6" borderId="31" xfId="1" applyNumberFormat="1" applyFont="1" applyFill="1" applyBorder="1" applyAlignment="1"/>
    <xf numFmtId="3" fontId="2" fillId="2" borderId="30" xfId="0" applyNumberFormat="1" applyFont="1" applyFill="1" applyBorder="1"/>
    <xf numFmtId="165" fontId="2" fillId="3" borderId="46" xfId="1" applyNumberFormat="1" applyFont="1" applyFill="1" applyBorder="1"/>
    <xf numFmtId="165" fontId="2" fillId="2" borderId="35" xfId="1" applyNumberFormat="1" applyFont="1" applyFill="1" applyBorder="1" applyAlignment="1"/>
    <xf numFmtId="3" fontId="0" fillId="6" borderId="31" xfId="0" applyNumberFormat="1" applyFont="1" applyFill="1" applyBorder="1" applyAlignment="1">
      <alignment horizontal="center"/>
    </xf>
    <xf numFmtId="165" fontId="2" fillId="2" borderId="30" xfId="1" applyNumberFormat="1" applyFont="1" applyFill="1" applyBorder="1"/>
    <xf numFmtId="3" fontId="0" fillId="6" borderId="46" xfId="0" applyNumberFormat="1" applyFont="1" applyFill="1" applyBorder="1"/>
    <xf numFmtId="164" fontId="2" fillId="3" borderId="31" xfId="2" applyNumberFormat="1" applyFont="1" applyFill="1" applyBorder="1"/>
    <xf numFmtId="164" fontId="0" fillId="0" borderId="8" xfId="0" applyNumberFormat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2" fontId="0" fillId="0" borderId="13" xfId="0" applyNumberFormat="1" applyFill="1" applyBorder="1"/>
    <xf numFmtId="43" fontId="0" fillId="0" borderId="7" xfId="1" applyFont="1" applyFill="1" applyBorder="1" applyAlignment="1">
      <alignment horizontal="right" vertical="center"/>
    </xf>
    <xf numFmtId="43" fontId="0" fillId="0" borderId="8" xfId="1" applyFont="1" applyFill="1" applyBorder="1" applyAlignment="1">
      <alignment horizontal="right" vertical="center"/>
    </xf>
    <xf numFmtId="43" fontId="1" fillId="0" borderId="13" xfId="1" applyFont="1" applyFill="1" applyBorder="1" applyAlignment="1"/>
    <xf numFmtId="2" fontId="0" fillId="3" borderId="13" xfId="0" applyNumberFormat="1" applyFill="1" applyBorder="1"/>
    <xf numFmtId="0" fontId="18" fillId="3" borderId="14" xfId="0" applyFont="1" applyFill="1" applyBorder="1"/>
    <xf numFmtId="0" fontId="0" fillId="3" borderId="23" xfId="0" applyFont="1" applyFill="1" applyBorder="1" applyAlignment="1">
      <alignment vertical="center"/>
    </xf>
    <xf numFmtId="43" fontId="1" fillId="3" borderId="13" xfId="1" applyFont="1" applyFill="1" applyBorder="1" applyAlignment="1">
      <alignment horizontal="right"/>
    </xf>
    <xf numFmtId="43" fontId="1" fillId="3" borderId="8" xfId="1" applyFont="1" applyFill="1" applyBorder="1" applyAlignment="1">
      <alignment horizontal="right"/>
    </xf>
    <xf numFmtId="43" fontId="1" fillId="3" borderId="22" xfId="1" applyFont="1" applyFill="1" applyBorder="1" applyAlignment="1">
      <alignment horizontal="right" vertical="center"/>
    </xf>
    <xf numFmtId="43" fontId="1" fillId="0" borderId="22" xfId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2" borderId="4" xfId="1" applyNumberFormat="1" applyFont="1" applyFill="1" applyBorder="1"/>
  </cellXfs>
  <cellStyles count="1153">
    <cellStyle name="          _x000d__x000a_shell=progman.exe_x000d__x000a_m" xfId="126" xr:uid="{00000000-0005-0000-0000-000000000000}"/>
    <cellStyle name="%" xfId="127" xr:uid="{00000000-0005-0000-0000-000001000000}"/>
    <cellStyle name=",." xfId="128" xr:uid="{00000000-0005-0000-0000-000002000000}"/>
    <cellStyle name="??" xfId="129" xr:uid="{00000000-0005-0000-0000-000003000000}"/>
    <cellStyle name="?? [0.00]_PRODUCT DETAIL Q1" xfId="130" xr:uid="{00000000-0005-0000-0000-000004000000}"/>
    <cellStyle name="?? [0]" xfId="131" xr:uid="{00000000-0005-0000-0000-000005000000}"/>
    <cellStyle name="???? [0.00]_PRODUCT DETAIL Q1" xfId="132" xr:uid="{00000000-0005-0000-0000-000006000000}"/>
    <cellStyle name="????_PRODUCT DETAIL Q1" xfId="133" xr:uid="{00000000-0005-0000-0000-000007000000}"/>
    <cellStyle name="???[0]_Book1" xfId="134" xr:uid="{00000000-0005-0000-0000-000008000000}"/>
    <cellStyle name="???_95" xfId="135" xr:uid="{00000000-0005-0000-0000-000009000000}"/>
    <cellStyle name="??_(????)??????" xfId="136" xr:uid="{00000000-0005-0000-0000-00000A000000}"/>
    <cellStyle name="_13-02-08" xfId="137" xr:uid="{00000000-0005-0000-0000-00000B000000}"/>
    <cellStyle name="_abstract" xfId="138" xr:uid="{00000000-0005-0000-0000-00000C000000}"/>
    <cellStyle name="_ALG- MAR-16 2008 (version 1)" xfId="139" xr:uid="{00000000-0005-0000-0000-00000D000000}"/>
    <cellStyle name="_AS-3 Indirect Method -  Jan 08- send to Amit" xfId="140" xr:uid="{00000000-0005-0000-0000-00000E000000}"/>
    <cellStyle name="_Book1" xfId="141" xr:uid="{00000000-0005-0000-0000-00000F000000}"/>
    <cellStyle name="_BSsuppl. info" xfId="142" xr:uid="{00000000-0005-0000-0000-000010000000}"/>
    <cellStyle name="_Consol Pack - 31 03 08-v9" xfId="143" xr:uid="{00000000-0005-0000-0000-000011000000}"/>
    <cellStyle name="_Consolidation Pack Mar08-BSPL-1" xfId="144" xr:uid="{00000000-0005-0000-0000-000012000000}"/>
    <cellStyle name="_Detail Report-REG &amp; FTH" xfId="145" xr:uid="{00000000-0005-0000-0000-000013000000}"/>
    <cellStyle name="_Draft_Financial_HET-30-06-09" xfId="146" xr:uid="{00000000-0005-0000-0000-000014000000}"/>
    <cellStyle name="_Final Accounts 2007-08mar08" xfId="147" xr:uid="{00000000-0005-0000-0000-000015000000}"/>
    <cellStyle name="_Final Accounts 2007-09dec07" xfId="148" xr:uid="{00000000-0005-0000-0000-000016000000}"/>
    <cellStyle name="_Financial_ALPS_31_12_08_Final_v2" xfId="149" xr:uid="{00000000-0005-0000-0000-000017000000}"/>
    <cellStyle name="_Financial_ALPS_31_12_08_Final_v3" xfId="150" xr:uid="{00000000-0005-0000-0000-000018000000}"/>
    <cellStyle name="_Financial_MMS_310308 v8" xfId="151" xr:uid="{00000000-0005-0000-0000-000019000000}"/>
    <cellStyle name="_Input Format INautic 2007-08" xfId="152" xr:uid="{00000000-0005-0000-0000-00001A000000}"/>
    <cellStyle name="_IRDA charges split" xfId="153" xr:uid="{00000000-0005-0000-0000-00001B000000}"/>
    <cellStyle name="_Ledger " xfId="154" xr:uid="{00000000-0005-0000-0000-00001C000000}"/>
    <cellStyle name="_L-Stale Cheques" xfId="155" xr:uid="{00000000-0005-0000-0000-00001D000000}"/>
    <cellStyle name="_macro" xfId="156" xr:uid="{00000000-0005-0000-0000-00001E000000}"/>
    <cellStyle name="_MMS- Prepaid" xfId="157" xr:uid="{00000000-0005-0000-0000-00001F000000}"/>
    <cellStyle name="_Physiotherapist payouts" xfId="158" xr:uid="{00000000-0005-0000-0000-000020000000}"/>
    <cellStyle name="_REv_cal" xfId="159" xr:uid="{00000000-0005-0000-0000-000021000000}"/>
    <cellStyle name="_Revenue" xfId="160" xr:uid="{00000000-0005-0000-0000-000022000000}"/>
    <cellStyle name="_Revenue TB Nov'08" xfId="161" xr:uid="{00000000-0005-0000-0000-000023000000}"/>
    <cellStyle name="_Sheet1" xfId="162" xr:uid="{00000000-0005-0000-0000-000024000000}"/>
    <cellStyle name="_Sheet2" xfId="163" xr:uid="{00000000-0005-0000-0000-000025000000}"/>
    <cellStyle name="_Sheet2_1" xfId="164" xr:uid="{00000000-0005-0000-0000-000026000000}"/>
    <cellStyle name="_Sheet3" xfId="165" xr:uid="{00000000-0005-0000-0000-000027000000}"/>
    <cellStyle name="_Sheet3_1" xfId="166" xr:uid="{00000000-0005-0000-0000-000028000000}"/>
    <cellStyle name="_Software Licenses Purchased now as per I-TAX capitalised" xfId="167" xr:uid="{00000000-0005-0000-0000-000029000000}"/>
    <cellStyle name="_Status of Refund Drafts_Chargeback Cases" xfId="168" xr:uid="{00000000-0005-0000-0000-00002A000000}"/>
    <cellStyle name="_tally bank statment-sep-05" xfId="169" xr:uid="{00000000-0005-0000-0000-00002B000000}"/>
    <cellStyle name="_TB DEC 2008" xfId="170" xr:uid="{00000000-0005-0000-0000-00002C000000}"/>
    <cellStyle name="_ULIP Disclosure- format" xfId="171" xr:uid="{00000000-0005-0000-0000-00002D000000}"/>
    <cellStyle name="_upload sheet" xfId="172" xr:uid="{00000000-0005-0000-0000-00002E000000}"/>
    <cellStyle name="_v2 Consolidation Pack Apr-Mar07" xfId="173" xr:uid="{00000000-0005-0000-0000-00002F000000}"/>
    <cellStyle name="_v5 Consolidation Pack Apr-Mar07-final" xfId="174" xr:uid="{00000000-0005-0000-0000-000030000000}"/>
    <cellStyle name="_working bank statment nov-05" xfId="175" xr:uid="{00000000-0005-0000-0000-000031000000}"/>
    <cellStyle name="_working with bank statment-oct-05" xfId="176" xr:uid="{00000000-0005-0000-0000-000032000000}"/>
    <cellStyle name="_Worksheet in   CASH FLOW JUL-SEP-05-as on 15" xfId="177" xr:uid="{00000000-0005-0000-0000-000033000000}"/>
    <cellStyle name="_Worksheet in (C) 2243 Operating Lease - 30th Sep 2005" xfId="178" xr:uid="{00000000-0005-0000-0000-000034000000}"/>
    <cellStyle name="£" xfId="179" xr:uid="{00000000-0005-0000-0000-000035000000}"/>
    <cellStyle name="£_Asia Pac flash summary" xfId="180" xr:uid="{00000000-0005-0000-0000-000036000000}"/>
    <cellStyle name="£_AUS" xfId="181" xr:uid="{00000000-0005-0000-0000-000037000000}"/>
    <cellStyle name="£_Aus Flash 0903 returned" xfId="182" xr:uid="{00000000-0005-0000-0000-000038000000}"/>
    <cellStyle name="£_Aus Flash 0904 Returned" xfId="183" xr:uid="{00000000-0005-0000-0000-000039000000}"/>
    <cellStyle name="£_Aus Flash 0905 Returned" xfId="184" xr:uid="{00000000-0005-0000-0000-00003A000000}"/>
    <cellStyle name="£_Aus Flash 0905 Returned v2" xfId="185" xr:uid="{00000000-0005-0000-0000-00003B000000}"/>
    <cellStyle name="£_Aus Flash 0906 Returned" xfId="186" xr:uid="{00000000-0005-0000-0000-00003C000000}"/>
    <cellStyle name="£_Aus Flash 0907 Returned" xfId="187" xr:uid="{00000000-0005-0000-0000-00003D000000}"/>
    <cellStyle name="£_Aus Flash 0909" xfId="188" xr:uid="{00000000-0005-0000-0000-00003E000000}"/>
    <cellStyle name="£_Aus Flash 0910 Returned" xfId="189" xr:uid="{00000000-0005-0000-0000-00003F000000}"/>
    <cellStyle name="£_Aus Flash 0912" xfId="190" xr:uid="{00000000-0005-0000-0000-000040000000}"/>
    <cellStyle name="£_Aus Flash 1001 v2" xfId="191" xr:uid="{00000000-0005-0000-0000-000041000000}"/>
    <cellStyle name="£_Charts" xfId="192" xr:uid="{00000000-0005-0000-0000-000042000000}"/>
    <cellStyle name="£_fd0403 KT for Q1" xfId="193" xr:uid="{00000000-0005-0000-0000-000043000000}"/>
    <cellStyle name="£_fd0403 KT for Q1_Charts" xfId="194" xr:uid="{00000000-0005-0000-0000-000044000000}"/>
    <cellStyle name="£_HK" xfId="195" xr:uid="{00000000-0005-0000-0000-000045000000}"/>
    <cellStyle name="£_HK ASO Flash 0301" xfId="196" xr:uid="{00000000-0005-0000-0000-000046000000}"/>
    <cellStyle name="£_HK Flash 0301" xfId="197" xr:uid="{00000000-0005-0000-0000-000047000000}"/>
    <cellStyle name="£_HK Flash 0609" xfId="198" xr:uid="{00000000-0005-0000-0000-000048000000}"/>
    <cellStyle name="£_HK Flash 0904 (2)" xfId="199" xr:uid="{00000000-0005-0000-0000-000049000000}"/>
    <cellStyle name="£_HK Flash 0904 Returned" xfId="200" xr:uid="{00000000-0005-0000-0000-00004A000000}"/>
    <cellStyle name="£_HK Flash 0905 Returned" xfId="201" xr:uid="{00000000-0005-0000-0000-00004B000000}"/>
    <cellStyle name="£_HK Flash 0906 Returned" xfId="202" xr:uid="{00000000-0005-0000-0000-00004C000000}"/>
    <cellStyle name="£_HK Flash 0907 Returned" xfId="203" xr:uid="{00000000-0005-0000-0000-00004D000000}"/>
    <cellStyle name="£_HK Flash 0909" xfId="204" xr:uid="{00000000-0005-0000-0000-00004E000000}"/>
    <cellStyle name="£_HK Flash 0910 Returned" xfId="205" xr:uid="{00000000-0005-0000-0000-00004F000000}"/>
    <cellStyle name="£_HK Flash 0911 Returned" xfId="206" xr:uid="{00000000-0005-0000-0000-000050000000}"/>
    <cellStyle name="£_HK Flash 0912 Returned" xfId="207" xr:uid="{00000000-0005-0000-0000-000051000000}"/>
    <cellStyle name="£_HK Flash 1001 Returned" xfId="208" xr:uid="{00000000-0005-0000-0000-000052000000}"/>
    <cellStyle name="=C:\WINNT\SYSTEM32\COMMAND.COM" xfId="209" xr:uid="{00000000-0005-0000-0000-000053000000}"/>
    <cellStyle name="=C:\WINNT\SYSTEM32\COMMAND.COM 2" xfId="210" xr:uid="{00000000-0005-0000-0000-000054000000}"/>
    <cellStyle name="1" xfId="211" xr:uid="{00000000-0005-0000-0000-000055000000}"/>
    <cellStyle name="18" xfId="212" xr:uid="{00000000-0005-0000-0000-000056000000}"/>
    <cellStyle name="2" xfId="213" xr:uid="{00000000-0005-0000-0000-000057000000}"/>
    <cellStyle name="20% - Accent1 2" xfId="15" xr:uid="{00000000-0005-0000-0000-00003B000000}"/>
    <cellStyle name="20% - Accent2 2" xfId="16" xr:uid="{00000000-0005-0000-0000-00003C000000}"/>
    <cellStyle name="20% - Accent3 2" xfId="17" xr:uid="{00000000-0005-0000-0000-00003D000000}"/>
    <cellStyle name="20% - Accent4 2" xfId="18" xr:uid="{00000000-0005-0000-0000-00003E000000}"/>
    <cellStyle name="20% - Accent5 2" xfId="19" xr:uid="{00000000-0005-0000-0000-00003F000000}"/>
    <cellStyle name="20% - Accent6 2" xfId="20" xr:uid="{00000000-0005-0000-0000-000040000000}"/>
    <cellStyle name="20% - 强调文字颜色 1" xfId="214" xr:uid="{00000000-0005-0000-0000-000058000000}"/>
    <cellStyle name="20% - 强调文字颜色 2" xfId="215" xr:uid="{00000000-0005-0000-0000-000059000000}"/>
    <cellStyle name="20% - 强调文字颜色 3" xfId="216" xr:uid="{00000000-0005-0000-0000-00005A000000}"/>
    <cellStyle name="20% - 强调文字颜色 4" xfId="217" xr:uid="{00000000-0005-0000-0000-00005B000000}"/>
    <cellStyle name="20% - 强调文字颜色 5" xfId="218" xr:uid="{00000000-0005-0000-0000-00005C000000}"/>
    <cellStyle name="20% - 强调文字颜色 6" xfId="219" xr:uid="{00000000-0005-0000-0000-00005D000000}"/>
    <cellStyle name="3" xfId="220" xr:uid="{00000000-0005-0000-0000-00005E000000}"/>
    <cellStyle name="3232" xfId="221" xr:uid="{00000000-0005-0000-0000-00005F000000}"/>
    <cellStyle name="4" xfId="222" xr:uid="{00000000-0005-0000-0000-000060000000}"/>
    <cellStyle name="40% - Accent1 2" xfId="21" xr:uid="{00000000-0005-0000-0000-000041000000}"/>
    <cellStyle name="40% - Accent2 2" xfId="22" xr:uid="{00000000-0005-0000-0000-000042000000}"/>
    <cellStyle name="40% - Accent3 2" xfId="23" xr:uid="{00000000-0005-0000-0000-000043000000}"/>
    <cellStyle name="40% - Accent4 2" xfId="24" xr:uid="{00000000-0005-0000-0000-000044000000}"/>
    <cellStyle name="40% - Accent5 2" xfId="25" xr:uid="{00000000-0005-0000-0000-000045000000}"/>
    <cellStyle name="40% - Accent6 2" xfId="26" xr:uid="{00000000-0005-0000-0000-000046000000}"/>
    <cellStyle name="40% - 强调文字颜色 1" xfId="223" xr:uid="{00000000-0005-0000-0000-000061000000}"/>
    <cellStyle name="40% - 强调文字颜色 2" xfId="224" xr:uid="{00000000-0005-0000-0000-000062000000}"/>
    <cellStyle name="40% - 强调文字颜色 3" xfId="225" xr:uid="{00000000-0005-0000-0000-000063000000}"/>
    <cellStyle name="40% - 强调文字颜色 4" xfId="226" xr:uid="{00000000-0005-0000-0000-000064000000}"/>
    <cellStyle name="40% - 强调文字颜色 5" xfId="227" xr:uid="{00000000-0005-0000-0000-000065000000}"/>
    <cellStyle name="40% - 强调文字颜色 6" xfId="228" xr:uid="{00000000-0005-0000-0000-000066000000}"/>
    <cellStyle name="6" xfId="229" xr:uid="{00000000-0005-0000-0000-000067000000}"/>
    <cellStyle name="60% - Accent1 2" xfId="27" xr:uid="{00000000-0005-0000-0000-000047000000}"/>
    <cellStyle name="60% - Accent2 2" xfId="28" xr:uid="{00000000-0005-0000-0000-000048000000}"/>
    <cellStyle name="60% - Accent3 2" xfId="29" xr:uid="{00000000-0005-0000-0000-000049000000}"/>
    <cellStyle name="60% - Accent4 2" xfId="30" xr:uid="{00000000-0005-0000-0000-00004A000000}"/>
    <cellStyle name="60% - Accent5 2" xfId="31" xr:uid="{00000000-0005-0000-0000-00004B000000}"/>
    <cellStyle name="60% - Accent6 2" xfId="32" xr:uid="{00000000-0005-0000-0000-00004C000000}"/>
    <cellStyle name="60% - 强调文字颜色 1" xfId="230" xr:uid="{00000000-0005-0000-0000-000068000000}"/>
    <cellStyle name="60% - 强调文字颜色 2" xfId="231" xr:uid="{00000000-0005-0000-0000-000069000000}"/>
    <cellStyle name="60% - 强调文字颜色 3" xfId="232" xr:uid="{00000000-0005-0000-0000-00006A000000}"/>
    <cellStyle name="60% - 强调文字颜色 4" xfId="233" xr:uid="{00000000-0005-0000-0000-00006B000000}"/>
    <cellStyle name="60% - 强调文字颜色 5" xfId="234" xr:uid="{00000000-0005-0000-0000-00006C000000}"/>
    <cellStyle name="60% - 强调文字颜色 6" xfId="235" xr:uid="{00000000-0005-0000-0000-00006D000000}"/>
    <cellStyle name="Accent1 2" xfId="33" xr:uid="{00000000-0005-0000-0000-00004D000000}"/>
    <cellStyle name="Accent1 2 2" xfId="236" xr:uid="{00000000-0005-0000-0000-00006E000000}"/>
    <cellStyle name="Accent2 2" xfId="34" xr:uid="{00000000-0005-0000-0000-00004E000000}"/>
    <cellStyle name="Accent3 2" xfId="35" xr:uid="{00000000-0005-0000-0000-00004F000000}"/>
    <cellStyle name="Accent4 2" xfId="36" xr:uid="{00000000-0005-0000-0000-000050000000}"/>
    <cellStyle name="Accent5 2" xfId="37" xr:uid="{00000000-0005-0000-0000-000051000000}"/>
    <cellStyle name="Accent6 2" xfId="38" xr:uid="{00000000-0005-0000-0000-000052000000}"/>
    <cellStyle name="Adjusted" xfId="237" xr:uid="{00000000-0005-0000-0000-00006F000000}"/>
    <cellStyle name="ÅëÈ­ [0]_¿ì¹°Åë" xfId="238" xr:uid="{00000000-0005-0000-0000-000070000000}"/>
    <cellStyle name="AeE­ [0]_INQUIRY ¿µ¾÷AßAø " xfId="239" xr:uid="{00000000-0005-0000-0000-000071000000}"/>
    <cellStyle name="ÅëÈ­ [0]_S" xfId="240" xr:uid="{00000000-0005-0000-0000-000072000000}"/>
    <cellStyle name="ÅëÈ­_¿ì¹°Åë" xfId="241" xr:uid="{00000000-0005-0000-0000-000073000000}"/>
    <cellStyle name="AeE­_INQUIRY ¿µ¾÷AßAø " xfId="242" xr:uid="{00000000-0005-0000-0000-000074000000}"/>
    <cellStyle name="ÅëÈ­_S" xfId="243" xr:uid="{00000000-0005-0000-0000-000075000000}"/>
    <cellStyle name="APPEAR" xfId="244" xr:uid="{00000000-0005-0000-0000-000076000000}"/>
    <cellStyle name="ÄÞ¸¶ [0]_¿ì¹°Åë" xfId="245" xr:uid="{00000000-0005-0000-0000-000077000000}"/>
    <cellStyle name="AÞ¸¶ [0]_INQUIRY ¿?¾÷AßAø " xfId="246" xr:uid="{00000000-0005-0000-0000-000078000000}"/>
    <cellStyle name="ÄÞ¸¶ [0]_S" xfId="247" xr:uid="{00000000-0005-0000-0000-000079000000}"/>
    <cellStyle name="ÄÞ¸¶_¿ì¹°Åë" xfId="248" xr:uid="{00000000-0005-0000-0000-00007A000000}"/>
    <cellStyle name="AÞ¸¶_INQUIRY ¿?¾÷AßAø " xfId="249" xr:uid="{00000000-0005-0000-0000-00007B000000}"/>
    <cellStyle name="ÄÞ¸¶_S" xfId="250" xr:uid="{00000000-0005-0000-0000-00007C000000}"/>
    <cellStyle name="Attribute" xfId="251" xr:uid="{00000000-0005-0000-0000-00007D000000}"/>
    <cellStyle name="AUGDONE" xfId="252" xr:uid="{00000000-0005-0000-0000-00007E000000}"/>
    <cellStyle name="Background" xfId="253" xr:uid="{00000000-0005-0000-0000-00007F000000}"/>
    <cellStyle name="Bad 2" xfId="39" xr:uid="{00000000-0005-0000-0000-000053000000}"/>
    <cellStyle name="BKWmas" xfId="254" xr:uid="{00000000-0005-0000-0000-000080000000}"/>
    <cellStyle name="Body" xfId="255" xr:uid="{00000000-0005-0000-0000-000081000000}"/>
    <cellStyle name="Breakdown_Check" xfId="256" xr:uid="{00000000-0005-0000-0000-000082000000}"/>
    <cellStyle name="BUPA Group" xfId="257" xr:uid="{00000000-0005-0000-0000-000083000000}"/>
    <cellStyle name="C?AØ_¿?¾÷CoE² " xfId="258" xr:uid="{00000000-0005-0000-0000-000084000000}"/>
    <cellStyle name="Ç¥ÁØ_´çÃÊ±¸ÀÔ»ý»ê" xfId="259" xr:uid="{00000000-0005-0000-0000-000085000000}"/>
    <cellStyle name="C￥AØ_¿μ¾÷CoE² " xfId="260" xr:uid="{00000000-0005-0000-0000-000086000000}"/>
    <cellStyle name="Ç¥ÁØ_S" xfId="261" xr:uid="{00000000-0005-0000-0000-000087000000}"/>
    <cellStyle name="Calc Currency (0)" xfId="262" xr:uid="{00000000-0005-0000-0000-000088000000}"/>
    <cellStyle name="Calc Currency (2)" xfId="263" xr:uid="{00000000-0005-0000-0000-000089000000}"/>
    <cellStyle name="Calc Percent (0)" xfId="264" xr:uid="{00000000-0005-0000-0000-00008A000000}"/>
    <cellStyle name="Calc Percent (1)" xfId="265" xr:uid="{00000000-0005-0000-0000-00008B000000}"/>
    <cellStyle name="Calc Percent (2)" xfId="266" xr:uid="{00000000-0005-0000-0000-00008C000000}"/>
    <cellStyle name="Calc Units (0)" xfId="267" xr:uid="{00000000-0005-0000-0000-00008D000000}"/>
    <cellStyle name="Calc Units (1)" xfId="268" xr:uid="{00000000-0005-0000-0000-00008E000000}"/>
    <cellStyle name="Calc Units (2)" xfId="269" xr:uid="{00000000-0005-0000-0000-00008F000000}"/>
    <cellStyle name="Calculation 2" xfId="40" xr:uid="{00000000-0005-0000-0000-000054000000}"/>
    <cellStyle name="Check Cell 2" xfId="41" xr:uid="{00000000-0005-0000-0000-000055000000}"/>
    <cellStyle name="Comma" xfId="1" builtinId="3"/>
    <cellStyle name="Comma  - Style1" xfId="270" xr:uid="{00000000-0005-0000-0000-000091000000}"/>
    <cellStyle name="Comma  - Style2" xfId="271" xr:uid="{00000000-0005-0000-0000-000092000000}"/>
    <cellStyle name="Comma  - Style3" xfId="272" xr:uid="{00000000-0005-0000-0000-000093000000}"/>
    <cellStyle name="Comma  - Style4" xfId="273" xr:uid="{00000000-0005-0000-0000-000094000000}"/>
    <cellStyle name="Comma  - Style5" xfId="274" xr:uid="{00000000-0005-0000-0000-000095000000}"/>
    <cellStyle name="Comma  - Style6" xfId="275" xr:uid="{00000000-0005-0000-0000-000096000000}"/>
    <cellStyle name="Comma  - Style7" xfId="276" xr:uid="{00000000-0005-0000-0000-000097000000}"/>
    <cellStyle name="Comma  - Style8" xfId="277" xr:uid="{00000000-0005-0000-0000-000098000000}"/>
    <cellStyle name="Comma (0)" xfId="278" xr:uid="{00000000-0005-0000-0000-000099000000}"/>
    <cellStyle name="Comma [00]" xfId="279" xr:uid="{00000000-0005-0000-0000-00009A000000}"/>
    <cellStyle name="Comma [1]" xfId="280" xr:uid="{00000000-0005-0000-0000-00009B000000}"/>
    <cellStyle name="Comma 10" xfId="42" xr:uid="{00000000-0005-0000-0000-000056000000}"/>
    <cellStyle name="Comma 10 2" xfId="281" xr:uid="{00000000-0005-0000-0000-00009C000000}"/>
    <cellStyle name="Comma 11" xfId="43" xr:uid="{00000000-0005-0000-0000-000057000000}"/>
    <cellStyle name="Comma 11 2" xfId="282" xr:uid="{00000000-0005-0000-0000-00009D000000}"/>
    <cellStyle name="Comma 12" xfId="283" xr:uid="{00000000-0005-0000-0000-00009E000000}"/>
    <cellStyle name="Comma 13" xfId="284" xr:uid="{00000000-0005-0000-0000-00009F000000}"/>
    <cellStyle name="Comma 14" xfId="285" xr:uid="{00000000-0005-0000-0000-0000A0000000}"/>
    <cellStyle name="Comma 14 2" xfId="286" xr:uid="{00000000-0005-0000-0000-0000A1000000}"/>
    <cellStyle name="Comma 14 3" xfId="287" xr:uid="{00000000-0005-0000-0000-0000A2000000}"/>
    <cellStyle name="Comma 14 3 2" xfId="288" xr:uid="{00000000-0005-0000-0000-0000A3000000}"/>
    <cellStyle name="Comma 14 4" xfId="289" xr:uid="{00000000-0005-0000-0000-0000A4000000}"/>
    <cellStyle name="Comma 15" xfId="290" xr:uid="{00000000-0005-0000-0000-0000A5000000}"/>
    <cellStyle name="Comma 15 2" xfId="291" xr:uid="{00000000-0005-0000-0000-0000A6000000}"/>
    <cellStyle name="Comma 16" xfId="292" xr:uid="{00000000-0005-0000-0000-0000A7000000}"/>
    <cellStyle name="Comma 16 2" xfId="293" xr:uid="{00000000-0005-0000-0000-0000A8000000}"/>
    <cellStyle name="Comma 16 3" xfId="294" xr:uid="{00000000-0005-0000-0000-0000A9000000}"/>
    <cellStyle name="Comma 16 3 2" xfId="295" xr:uid="{00000000-0005-0000-0000-0000AA000000}"/>
    <cellStyle name="Comma 16 4" xfId="296" xr:uid="{00000000-0005-0000-0000-0000AB000000}"/>
    <cellStyle name="Comma 17" xfId="297" xr:uid="{00000000-0005-0000-0000-0000AC000000}"/>
    <cellStyle name="Comma 17 2" xfId="298" xr:uid="{00000000-0005-0000-0000-0000AD000000}"/>
    <cellStyle name="Comma 17 3" xfId="299" xr:uid="{00000000-0005-0000-0000-0000AE000000}"/>
    <cellStyle name="Comma 17 3 2" xfId="300" xr:uid="{00000000-0005-0000-0000-0000AF000000}"/>
    <cellStyle name="Comma 17 4" xfId="301" xr:uid="{00000000-0005-0000-0000-0000B0000000}"/>
    <cellStyle name="Comma 18" xfId="302" xr:uid="{00000000-0005-0000-0000-0000B1000000}"/>
    <cellStyle name="Comma 19" xfId="303" xr:uid="{00000000-0005-0000-0000-0000B2000000}"/>
    <cellStyle name="Comma 19 2" xfId="304" xr:uid="{00000000-0005-0000-0000-0000B3000000}"/>
    <cellStyle name="Comma 19 3" xfId="305" xr:uid="{00000000-0005-0000-0000-0000B4000000}"/>
    <cellStyle name="Comma 19 3 2" xfId="306" xr:uid="{00000000-0005-0000-0000-0000B5000000}"/>
    <cellStyle name="Comma 19 4" xfId="307" xr:uid="{00000000-0005-0000-0000-0000B6000000}"/>
    <cellStyle name="Comma 2" xfId="6" xr:uid="{00000000-0005-0000-0000-000031000000}"/>
    <cellStyle name="Comma 2 10" xfId="45" xr:uid="{00000000-0005-0000-0000-000059000000}"/>
    <cellStyle name="Comma 2 10 2" xfId="309" xr:uid="{00000000-0005-0000-0000-0000B8000000}"/>
    <cellStyle name="Comma 2 11" xfId="46" xr:uid="{00000000-0005-0000-0000-00005A000000}"/>
    <cellStyle name="Comma 2 11 2" xfId="310" xr:uid="{00000000-0005-0000-0000-0000B9000000}"/>
    <cellStyle name="Comma 2 12" xfId="47" xr:uid="{00000000-0005-0000-0000-00005B000000}"/>
    <cellStyle name="Comma 2 12 2" xfId="311" xr:uid="{00000000-0005-0000-0000-0000BA000000}"/>
    <cellStyle name="Comma 2 13" xfId="48" xr:uid="{00000000-0005-0000-0000-00005C000000}"/>
    <cellStyle name="Comma 2 13 2" xfId="312" xr:uid="{00000000-0005-0000-0000-0000BB000000}"/>
    <cellStyle name="Comma 2 14" xfId="49" xr:uid="{00000000-0005-0000-0000-00005D000000}"/>
    <cellStyle name="Comma 2 14 2" xfId="313" xr:uid="{00000000-0005-0000-0000-0000BC000000}"/>
    <cellStyle name="Comma 2 15" xfId="50" xr:uid="{00000000-0005-0000-0000-00005E000000}"/>
    <cellStyle name="Comma 2 15 2" xfId="314" xr:uid="{00000000-0005-0000-0000-0000BD000000}"/>
    <cellStyle name="Comma 2 16" xfId="44" xr:uid="{00000000-0005-0000-0000-000058000000}"/>
    <cellStyle name="Comma 2 16 2" xfId="315" xr:uid="{00000000-0005-0000-0000-0000BE000000}"/>
    <cellStyle name="Comma 2 17" xfId="316" xr:uid="{00000000-0005-0000-0000-0000BF000000}"/>
    <cellStyle name="Comma 2 18" xfId="317" xr:uid="{00000000-0005-0000-0000-0000C0000000}"/>
    <cellStyle name="Comma 2 19" xfId="318" xr:uid="{00000000-0005-0000-0000-0000C1000000}"/>
    <cellStyle name="Comma 2 2" xfId="9" xr:uid="{00000000-0005-0000-0000-000001000000}"/>
    <cellStyle name="Comma 2 2 10" xfId="319" xr:uid="{00000000-0005-0000-0000-0000C3000000}"/>
    <cellStyle name="Comma 2 2 11" xfId="320" xr:uid="{00000000-0005-0000-0000-0000C4000000}"/>
    <cellStyle name="Comma 2 2 12" xfId="321" xr:uid="{00000000-0005-0000-0000-0000C5000000}"/>
    <cellStyle name="Comma 2 2 13" xfId="322" xr:uid="{00000000-0005-0000-0000-0000C6000000}"/>
    <cellStyle name="Comma 2 2 14" xfId="323" xr:uid="{00000000-0005-0000-0000-0000C7000000}"/>
    <cellStyle name="Comma 2 2 15" xfId="324" xr:uid="{00000000-0005-0000-0000-0000C8000000}"/>
    <cellStyle name="Comma 2 2 16" xfId="325" xr:uid="{00000000-0005-0000-0000-0000C9000000}"/>
    <cellStyle name="Comma 2 2 17" xfId="326" xr:uid="{00000000-0005-0000-0000-0000CA000000}"/>
    <cellStyle name="Comma 2 2 18" xfId="327" xr:uid="{00000000-0005-0000-0000-0000CB000000}"/>
    <cellStyle name="Comma 2 2 19" xfId="328" xr:uid="{00000000-0005-0000-0000-0000CC000000}"/>
    <cellStyle name="Comma 2 2 2" xfId="52" xr:uid="{00000000-0005-0000-0000-000060000000}"/>
    <cellStyle name="Comma 2 2 2 2" xfId="329" xr:uid="{00000000-0005-0000-0000-0000CD000000}"/>
    <cellStyle name="Comma 2 2 20" xfId="330" xr:uid="{00000000-0005-0000-0000-0000CE000000}"/>
    <cellStyle name="Comma 2 2 21" xfId="331" xr:uid="{00000000-0005-0000-0000-0000CF000000}"/>
    <cellStyle name="Comma 2 2 21 2" xfId="332" xr:uid="{00000000-0005-0000-0000-0000D0000000}"/>
    <cellStyle name="Comma 2 2 22" xfId="333" xr:uid="{00000000-0005-0000-0000-0000D1000000}"/>
    <cellStyle name="Comma 2 2 23" xfId="334" xr:uid="{00000000-0005-0000-0000-0000D2000000}"/>
    <cellStyle name="Comma 2 2 24" xfId="335" xr:uid="{00000000-0005-0000-0000-0000D3000000}"/>
    <cellStyle name="Comma 2 2 3" xfId="51" xr:uid="{00000000-0005-0000-0000-00005F000000}"/>
    <cellStyle name="Comma 2 2 4" xfId="336" xr:uid="{00000000-0005-0000-0000-0000D5000000}"/>
    <cellStyle name="Comma 2 2 5" xfId="337" xr:uid="{00000000-0005-0000-0000-0000D6000000}"/>
    <cellStyle name="Comma 2 2 6" xfId="338" xr:uid="{00000000-0005-0000-0000-0000D7000000}"/>
    <cellStyle name="Comma 2 2 7" xfId="339" xr:uid="{00000000-0005-0000-0000-0000D8000000}"/>
    <cellStyle name="Comma 2 2 8" xfId="340" xr:uid="{00000000-0005-0000-0000-0000D9000000}"/>
    <cellStyle name="Comma 2 2 9" xfId="341" xr:uid="{00000000-0005-0000-0000-0000DA000000}"/>
    <cellStyle name="Comma 2 2_Max BUPA - Deferred Tax Workings" xfId="342" xr:uid="{00000000-0005-0000-0000-0000DB000000}"/>
    <cellStyle name="Comma 2 20" xfId="343" xr:uid="{00000000-0005-0000-0000-0000DC000000}"/>
    <cellStyle name="Comma 2 21" xfId="344" xr:uid="{00000000-0005-0000-0000-0000DD000000}"/>
    <cellStyle name="Comma 2 22" xfId="345" xr:uid="{00000000-0005-0000-0000-0000DE000000}"/>
    <cellStyle name="Comma 2 23" xfId="346" xr:uid="{00000000-0005-0000-0000-0000DF000000}"/>
    <cellStyle name="Comma 2 24" xfId="347" xr:uid="{00000000-0005-0000-0000-0000E0000000}"/>
    <cellStyle name="Comma 2 25" xfId="348" xr:uid="{00000000-0005-0000-0000-0000E1000000}"/>
    <cellStyle name="Comma 2 26" xfId="349" xr:uid="{00000000-0005-0000-0000-0000E2000000}"/>
    <cellStyle name="Comma 2 27" xfId="350" xr:uid="{00000000-0005-0000-0000-0000E3000000}"/>
    <cellStyle name="Comma 2 28" xfId="351" xr:uid="{00000000-0005-0000-0000-0000E4000000}"/>
    <cellStyle name="Comma 2 29" xfId="352" xr:uid="{00000000-0005-0000-0000-0000E5000000}"/>
    <cellStyle name="Comma 2 3" xfId="12" xr:uid="{00000000-0005-0000-0000-000001000000}"/>
    <cellStyle name="Comma 2 3 2" xfId="53" xr:uid="{00000000-0005-0000-0000-000061000000}"/>
    <cellStyle name="Comma 2 3 2 2" xfId="355" xr:uid="{00000000-0005-0000-0000-0000E8000000}"/>
    <cellStyle name="Comma 2 3 2 3" xfId="356" xr:uid="{00000000-0005-0000-0000-0000E9000000}"/>
    <cellStyle name="Comma 2 3 2 3 2" xfId="357" xr:uid="{00000000-0005-0000-0000-0000EA000000}"/>
    <cellStyle name="Comma 2 3 2 4" xfId="358" xr:uid="{00000000-0005-0000-0000-0000EB000000}"/>
    <cellStyle name="Comma 2 3 2 5" xfId="354" xr:uid="{00000000-0005-0000-0000-0000E7000000}"/>
    <cellStyle name="Comma 2 3 3" xfId="359" xr:uid="{00000000-0005-0000-0000-0000EC000000}"/>
    <cellStyle name="Comma 2 3 3 2" xfId="360" xr:uid="{00000000-0005-0000-0000-0000ED000000}"/>
    <cellStyle name="Comma 2 3 3 2 2" xfId="361" xr:uid="{00000000-0005-0000-0000-0000EE000000}"/>
    <cellStyle name="Comma 2 3 3 2 2 2" xfId="362" xr:uid="{00000000-0005-0000-0000-0000EF000000}"/>
    <cellStyle name="Comma 2 3 3 2 2 3" xfId="363" xr:uid="{00000000-0005-0000-0000-0000F0000000}"/>
    <cellStyle name="Comma 2 3 3 2 2 3 2" xfId="364" xr:uid="{00000000-0005-0000-0000-0000F1000000}"/>
    <cellStyle name="Comma 2 3 3 2 2 4" xfId="365" xr:uid="{00000000-0005-0000-0000-0000F2000000}"/>
    <cellStyle name="Comma 2 3 3 2 3" xfId="366" xr:uid="{00000000-0005-0000-0000-0000F3000000}"/>
    <cellStyle name="Comma 2 3 3 2 4" xfId="367" xr:uid="{00000000-0005-0000-0000-0000F4000000}"/>
    <cellStyle name="Comma 2 3 3 2 4 2" xfId="368" xr:uid="{00000000-0005-0000-0000-0000F5000000}"/>
    <cellStyle name="Comma 2 3 3 2 5" xfId="369" xr:uid="{00000000-0005-0000-0000-0000F6000000}"/>
    <cellStyle name="Comma 2 3 3 3" xfId="370" xr:uid="{00000000-0005-0000-0000-0000F7000000}"/>
    <cellStyle name="Comma 2 3 3 4" xfId="371" xr:uid="{00000000-0005-0000-0000-0000F8000000}"/>
    <cellStyle name="Comma 2 3 3 4 2" xfId="372" xr:uid="{00000000-0005-0000-0000-0000F9000000}"/>
    <cellStyle name="Comma 2 3 3 5" xfId="373" xr:uid="{00000000-0005-0000-0000-0000FA000000}"/>
    <cellStyle name="Comma 2 3 4" xfId="374" xr:uid="{00000000-0005-0000-0000-0000FB000000}"/>
    <cellStyle name="Comma 2 3 5" xfId="375" xr:uid="{00000000-0005-0000-0000-0000FC000000}"/>
    <cellStyle name="Comma 2 3 5 2" xfId="376" xr:uid="{00000000-0005-0000-0000-0000FD000000}"/>
    <cellStyle name="Comma 2 3 6" xfId="377" xr:uid="{00000000-0005-0000-0000-0000FE000000}"/>
    <cellStyle name="Comma 2 3 7" xfId="353" xr:uid="{00000000-0005-0000-0000-0000E6000000}"/>
    <cellStyle name="Comma 2 30" xfId="308" xr:uid="{00000000-0005-0000-0000-0000B7000000}"/>
    <cellStyle name="Comma 2 4" xfId="54" xr:uid="{00000000-0005-0000-0000-000062000000}"/>
    <cellStyle name="Comma 2 4 2" xfId="378" xr:uid="{00000000-0005-0000-0000-0000FF000000}"/>
    <cellStyle name="Comma 2 5" xfId="55" xr:uid="{00000000-0005-0000-0000-000063000000}"/>
    <cellStyle name="Comma 2 5 2" xfId="379" xr:uid="{00000000-0005-0000-0000-000000010000}"/>
    <cellStyle name="Comma 2 6" xfId="56" xr:uid="{00000000-0005-0000-0000-000064000000}"/>
    <cellStyle name="Comma 2 6 2" xfId="380" xr:uid="{00000000-0005-0000-0000-000001010000}"/>
    <cellStyle name="Comma 2 7" xfId="57" xr:uid="{00000000-0005-0000-0000-000065000000}"/>
    <cellStyle name="Comma 2 7 2" xfId="381" xr:uid="{00000000-0005-0000-0000-000002010000}"/>
    <cellStyle name="Comma 2 8" xfId="58" xr:uid="{00000000-0005-0000-0000-000066000000}"/>
    <cellStyle name="Comma 2 8 2" xfId="382" xr:uid="{00000000-0005-0000-0000-000003010000}"/>
    <cellStyle name="Comma 2 9" xfId="59" xr:uid="{00000000-0005-0000-0000-000067000000}"/>
    <cellStyle name="Comma 2 9 2" xfId="383" xr:uid="{00000000-0005-0000-0000-000004010000}"/>
    <cellStyle name="Comma 2_Max BUPA - Deferred Tax Workings" xfId="384" xr:uid="{00000000-0005-0000-0000-000005010000}"/>
    <cellStyle name="Comma 20" xfId="385" xr:uid="{00000000-0005-0000-0000-000006010000}"/>
    <cellStyle name="Comma 21" xfId="386" xr:uid="{00000000-0005-0000-0000-000007010000}"/>
    <cellStyle name="Comma 22" xfId="387" xr:uid="{00000000-0005-0000-0000-000008010000}"/>
    <cellStyle name="Comma 22 2" xfId="388" xr:uid="{00000000-0005-0000-0000-000009010000}"/>
    <cellStyle name="Comma 22 3" xfId="389" xr:uid="{00000000-0005-0000-0000-00000A010000}"/>
    <cellStyle name="Comma 22 3 2" xfId="390" xr:uid="{00000000-0005-0000-0000-00000B010000}"/>
    <cellStyle name="Comma 22 4" xfId="391" xr:uid="{00000000-0005-0000-0000-00000C010000}"/>
    <cellStyle name="Comma 23" xfId="392" xr:uid="{00000000-0005-0000-0000-00000D010000}"/>
    <cellStyle name="Comma 24" xfId="393" xr:uid="{00000000-0005-0000-0000-00000E010000}"/>
    <cellStyle name="Comma 24 2" xfId="394" xr:uid="{00000000-0005-0000-0000-00000F010000}"/>
    <cellStyle name="Comma 24 2 2" xfId="395" xr:uid="{00000000-0005-0000-0000-000010010000}"/>
    <cellStyle name="Comma 24 3" xfId="396" xr:uid="{00000000-0005-0000-0000-000011010000}"/>
    <cellStyle name="Comma 25" xfId="397" xr:uid="{00000000-0005-0000-0000-000012010000}"/>
    <cellStyle name="Comma 25 2" xfId="398" xr:uid="{00000000-0005-0000-0000-000013010000}"/>
    <cellStyle name="Comma 25 2 2" xfId="399" xr:uid="{00000000-0005-0000-0000-000014010000}"/>
    <cellStyle name="Comma 25 3" xfId="400" xr:uid="{00000000-0005-0000-0000-000015010000}"/>
    <cellStyle name="Comma 26" xfId="401" xr:uid="{00000000-0005-0000-0000-000016010000}"/>
    <cellStyle name="Comma 26 2" xfId="402" xr:uid="{00000000-0005-0000-0000-000017010000}"/>
    <cellStyle name="Comma 26 2 2" xfId="403" xr:uid="{00000000-0005-0000-0000-000018010000}"/>
    <cellStyle name="Comma 26 3" xfId="404" xr:uid="{00000000-0005-0000-0000-000019010000}"/>
    <cellStyle name="Comma 27" xfId="405" xr:uid="{00000000-0005-0000-0000-00001A010000}"/>
    <cellStyle name="Comma 28" xfId="406" xr:uid="{00000000-0005-0000-0000-00001B010000}"/>
    <cellStyle name="Comma 29" xfId="407" xr:uid="{00000000-0005-0000-0000-00001C010000}"/>
    <cellStyle name="Comma 3" xfId="11" xr:uid="{00000000-0005-0000-0000-000002000000}"/>
    <cellStyle name="Comma 3 10" xfId="408" xr:uid="{00000000-0005-0000-0000-00001D010000}"/>
    <cellStyle name="Comma 3 2" xfId="61" xr:uid="{00000000-0005-0000-0000-000069000000}"/>
    <cellStyle name="Comma 3 2 2" xfId="409" xr:uid="{00000000-0005-0000-0000-00001E010000}"/>
    <cellStyle name="Comma 3 3" xfId="62" xr:uid="{00000000-0005-0000-0000-00006A000000}"/>
    <cellStyle name="Comma 3 3 2" xfId="411" xr:uid="{00000000-0005-0000-0000-000020010000}"/>
    <cellStyle name="Comma 3 3 2 2" xfId="412" xr:uid="{00000000-0005-0000-0000-000021010000}"/>
    <cellStyle name="Comma 3 3 3" xfId="413" xr:uid="{00000000-0005-0000-0000-000022010000}"/>
    <cellStyle name="Comma 3 3 4" xfId="410" xr:uid="{00000000-0005-0000-0000-00001F010000}"/>
    <cellStyle name="Comma 3 4" xfId="63" xr:uid="{00000000-0005-0000-0000-00006B000000}"/>
    <cellStyle name="Comma 3 4 2" xfId="414" xr:uid="{00000000-0005-0000-0000-000023010000}"/>
    <cellStyle name="Comma 3 5" xfId="64" xr:uid="{00000000-0005-0000-0000-00006C000000}"/>
    <cellStyle name="Comma 3 5 2" xfId="415" xr:uid="{00000000-0005-0000-0000-000024010000}"/>
    <cellStyle name="Comma 3 6" xfId="65" xr:uid="{00000000-0005-0000-0000-00006D000000}"/>
    <cellStyle name="Comma 3 6 2" xfId="416" xr:uid="{00000000-0005-0000-0000-000025010000}"/>
    <cellStyle name="Comma 3 7" xfId="66" xr:uid="{00000000-0005-0000-0000-00006E000000}"/>
    <cellStyle name="Comma 3 7 2" xfId="417" xr:uid="{00000000-0005-0000-0000-000026010000}"/>
    <cellStyle name="Comma 3 8" xfId="67" xr:uid="{00000000-0005-0000-0000-00006F000000}"/>
    <cellStyle name="Comma 3 8 2" xfId="418" xr:uid="{00000000-0005-0000-0000-000027010000}"/>
    <cellStyle name="Comma 3 9" xfId="60" xr:uid="{00000000-0005-0000-0000-000068000000}"/>
    <cellStyle name="Comma 30" xfId="419" xr:uid="{00000000-0005-0000-0000-000028010000}"/>
    <cellStyle name="Comma 31" xfId="124" xr:uid="{00000000-0005-0000-0000-000029010000}"/>
    <cellStyle name="Comma 32" xfId="420" xr:uid="{00000000-0005-0000-0000-00002A010000}"/>
    <cellStyle name="Comma 33" xfId="122" xr:uid="{00000000-0005-0000-0000-000035010000}"/>
    <cellStyle name="Comma 34" xfId="1031" xr:uid="{00000000-0005-0000-0000-000097040000}"/>
    <cellStyle name="Comma 35" xfId="1144" xr:uid="{00000000-0005-0000-0000-000098040000}"/>
    <cellStyle name="Comma 36" xfId="121" xr:uid="{00000000-0005-0000-0000-000099040000}"/>
    <cellStyle name="Comma 37" xfId="1143" xr:uid="{00000000-0005-0000-0000-00009A040000}"/>
    <cellStyle name="Comma 38" xfId="1133" xr:uid="{00000000-0005-0000-0000-00009B040000}"/>
    <cellStyle name="Comma 39" xfId="1142" xr:uid="{00000000-0005-0000-0000-00009C040000}"/>
    <cellStyle name="Comma 4" xfId="3" xr:uid="{00000000-0005-0000-0000-000001000000}"/>
    <cellStyle name="Comma 4 2" xfId="68" xr:uid="{00000000-0005-0000-0000-000070000000}"/>
    <cellStyle name="Comma 4 2 2" xfId="421" xr:uid="{00000000-0005-0000-0000-00002C010000}"/>
    <cellStyle name="Comma 4 3" xfId="69" xr:uid="{00000000-0005-0000-0000-000071000000}"/>
    <cellStyle name="Comma 40" xfId="1134" xr:uid="{00000000-0005-0000-0000-00009D040000}"/>
    <cellStyle name="Comma 41" xfId="1141" xr:uid="{00000000-0005-0000-0000-00009E040000}"/>
    <cellStyle name="Comma 42" xfId="1135" xr:uid="{00000000-0005-0000-0000-00009F040000}"/>
    <cellStyle name="Comma 43" xfId="1140" xr:uid="{00000000-0005-0000-0000-0000A0040000}"/>
    <cellStyle name="Comma 44" xfId="1136" xr:uid="{00000000-0005-0000-0000-0000A1040000}"/>
    <cellStyle name="Comma 45" xfId="1139" xr:uid="{00000000-0005-0000-0000-0000A2040000}"/>
    <cellStyle name="Comma 46" xfId="1137" xr:uid="{00000000-0005-0000-0000-0000A3040000}"/>
    <cellStyle name="Comma 47" xfId="1138" xr:uid="{00000000-0005-0000-0000-0000A4040000}"/>
    <cellStyle name="Comma 48" xfId="1146" xr:uid="{00000000-0005-0000-0000-0000A5040000}"/>
    <cellStyle name="Comma 49" xfId="1145" xr:uid="{00000000-0005-0000-0000-0000A6040000}"/>
    <cellStyle name="Comma 5" xfId="10" xr:uid="{00000000-0005-0000-0000-000036000000}"/>
    <cellStyle name="Comma 5 2" xfId="70" xr:uid="{00000000-0005-0000-0000-000072000000}"/>
    <cellStyle name="Comma 5 2 2" xfId="423" xr:uid="{00000000-0005-0000-0000-00002E010000}"/>
    <cellStyle name="Comma 5 3" xfId="422" xr:uid="{00000000-0005-0000-0000-00002D010000}"/>
    <cellStyle name="Comma 50" xfId="1147" xr:uid="{00000000-0005-0000-0000-0000A7040000}"/>
    <cellStyle name="Comma 51" xfId="1148" xr:uid="{00000000-0005-0000-0000-0000A8040000}"/>
    <cellStyle name="Comma 52" xfId="1149" xr:uid="{00000000-0005-0000-0000-0000A9040000}"/>
    <cellStyle name="Comma 53" xfId="1150" xr:uid="{00000000-0005-0000-0000-0000AA040000}"/>
    <cellStyle name="Comma 54" xfId="1151" xr:uid="{00000000-0005-0000-0000-0000AB040000}"/>
    <cellStyle name="Comma 55" xfId="1152" xr:uid="{00000000-0005-0000-0000-0000AC040000}"/>
    <cellStyle name="Comma 6" xfId="71" xr:uid="{00000000-0005-0000-0000-000073000000}"/>
    <cellStyle name="Comma 6 2" xfId="425" xr:uid="{00000000-0005-0000-0000-000030010000}"/>
    <cellStyle name="Comma 6 2 2" xfId="426" xr:uid="{00000000-0005-0000-0000-000031010000}"/>
    <cellStyle name="Comma 6 2 3" xfId="427" xr:uid="{00000000-0005-0000-0000-000032010000}"/>
    <cellStyle name="Comma 6 2 3 2" xfId="428" xr:uid="{00000000-0005-0000-0000-000033010000}"/>
    <cellStyle name="Comma 6 2 4" xfId="429" xr:uid="{00000000-0005-0000-0000-000034010000}"/>
    <cellStyle name="Comma 6 3" xfId="430" xr:uid="{00000000-0005-0000-0000-000035010000}"/>
    <cellStyle name="Comma 6 3 2" xfId="431" xr:uid="{00000000-0005-0000-0000-000036010000}"/>
    <cellStyle name="Comma 6 3 3" xfId="432" xr:uid="{00000000-0005-0000-0000-000037010000}"/>
    <cellStyle name="Comma 6 3 3 2" xfId="433" xr:uid="{00000000-0005-0000-0000-000038010000}"/>
    <cellStyle name="Comma 6 3 4" xfId="434" xr:uid="{00000000-0005-0000-0000-000039010000}"/>
    <cellStyle name="Comma 6 4" xfId="435" xr:uid="{00000000-0005-0000-0000-00003A010000}"/>
    <cellStyle name="Comma 6 5" xfId="436" xr:uid="{00000000-0005-0000-0000-00003B010000}"/>
    <cellStyle name="Comma 6 5 2" xfId="437" xr:uid="{00000000-0005-0000-0000-00003C010000}"/>
    <cellStyle name="Comma 6 6" xfId="438" xr:uid="{00000000-0005-0000-0000-00003D010000}"/>
    <cellStyle name="Comma 6 7" xfId="424" xr:uid="{00000000-0005-0000-0000-00002F010000}"/>
    <cellStyle name="Comma 7" xfId="72" xr:uid="{00000000-0005-0000-0000-000074000000}"/>
    <cellStyle name="Comma 7 2" xfId="440" xr:uid="{00000000-0005-0000-0000-00003F010000}"/>
    <cellStyle name="Comma 7 3" xfId="439" xr:uid="{00000000-0005-0000-0000-00003E010000}"/>
    <cellStyle name="Comma 8" xfId="73" xr:uid="{00000000-0005-0000-0000-000075000000}"/>
    <cellStyle name="Comma 8 2" xfId="442" xr:uid="{00000000-0005-0000-0000-000041010000}"/>
    <cellStyle name="Comma 8 3" xfId="441" xr:uid="{00000000-0005-0000-0000-000040010000}"/>
    <cellStyle name="Comma 9" xfId="74" xr:uid="{00000000-0005-0000-0000-000076000000}"/>
    <cellStyle name="Comma 9 2" xfId="444" xr:uid="{00000000-0005-0000-0000-000043010000}"/>
    <cellStyle name="Comma 9 2 2" xfId="445" xr:uid="{00000000-0005-0000-0000-000044010000}"/>
    <cellStyle name="Comma 9 3" xfId="446" xr:uid="{00000000-0005-0000-0000-000045010000}"/>
    <cellStyle name="Comma 9 3 2" xfId="447" xr:uid="{00000000-0005-0000-0000-000046010000}"/>
    <cellStyle name="Comma 9 4" xfId="448" xr:uid="{00000000-0005-0000-0000-000047010000}"/>
    <cellStyle name="Comma 9 4 2" xfId="449" xr:uid="{00000000-0005-0000-0000-000048010000}"/>
    <cellStyle name="Comma 9 5" xfId="450" xr:uid="{00000000-0005-0000-0000-000049010000}"/>
    <cellStyle name="Comma 9 6" xfId="443" xr:uid="{00000000-0005-0000-0000-000042010000}"/>
    <cellStyle name="Comma_April06 - March 07 ex ECGC;" xfId="4" xr:uid="{D0A16AEA-E0F5-4C6D-B2FF-65082C31D5F7}"/>
    <cellStyle name="Comma0" xfId="451" xr:uid="{00000000-0005-0000-0000-00004A010000}"/>
    <cellStyle name="Commentary" xfId="452" xr:uid="{00000000-0005-0000-0000-00004B010000}"/>
    <cellStyle name="Compulsory_Input" xfId="453" xr:uid="{00000000-0005-0000-0000-00004C010000}"/>
    <cellStyle name="Curren - Style2" xfId="454" xr:uid="{00000000-0005-0000-0000-00004D010000}"/>
    <cellStyle name="Currency (0)" xfId="455" xr:uid="{00000000-0005-0000-0000-00004E010000}"/>
    <cellStyle name="Currency [00]" xfId="456" xr:uid="{00000000-0005-0000-0000-00004F010000}"/>
    <cellStyle name="Currency0" xfId="457" xr:uid="{00000000-0005-0000-0000-000050010000}"/>
    <cellStyle name="DataPilot Value" xfId="75" xr:uid="{00000000-0005-0000-0000-000077000000}"/>
    <cellStyle name="Date" xfId="458" xr:uid="{00000000-0005-0000-0000-000051010000}"/>
    <cellStyle name="Date Short" xfId="459" xr:uid="{00000000-0005-0000-0000-000052010000}"/>
    <cellStyle name="DELTA" xfId="460" xr:uid="{00000000-0005-0000-0000-000053010000}"/>
    <cellStyle name="DetailLine" xfId="461" xr:uid="{00000000-0005-0000-0000-000054010000}"/>
    <cellStyle name="Dezimal [0]_Compiling Utility Macros" xfId="462" xr:uid="{00000000-0005-0000-0000-000055010000}"/>
    <cellStyle name="Dezimal_Compiling Utility Macros" xfId="463" xr:uid="{00000000-0005-0000-0000-000056010000}"/>
    <cellStyle name="Enter Currency (0)" xfId="464" xr:uid="{00000000-0005-0000-0000-000057010000}"/>
    <cellStyle name="Enter Currency (2)" xfId="465" xr:uid="{00000000-0005-0000-0000-000058010000}"/>
    <cellStyle name="Enter Units (0)" xfId="466" xr:uid="{00000000-0005-0000-0000-000059010000}"/>
    <cellStyle name="Enter Units (1)" xfId="467" xr:uid="{00000000-0005-0000-0000-00005A010000}"/>
    <cellStyle name="Enter Units (2)" xfId="468" xr:uid="{00000000-0005-0000-0000-00005B010000}"/>
    <cellStyle name="ErrorMess" xfId="469" xr:uid="{00000000-0005-0000-0000-00005C010000}"/>
    <cellStyle name="Euro" xfId="76" xr:uid="{00000000-0005-0000-0000-000078000000}"/>
    <cellStyle name="Excel Built-in Comma" xfId="77" xr:uid="{00000000-0005-0000-0000-000079000000}"/>
    <cellStyle name="Excel Built-in Comma 2" xfId="78" xr:uid="{00000000-0005-0000-0000-00007A000000}"/>
    <cellStyle name="Excel Built-in Good" xfId="470" xr:uid="{00000000-0005-0000-0000-00005D010000}"/>
    <cellStyle name="Excel Built-in Normal" xfId="79" xr:uid="{00000000-0005-0000-0000-00007B000000}"/>
    <cellStyle name="Excel Built-in Normal 1" xfId="80" xr:uid="{00000000-0005-0000-0000-00007C000000}"/>
    <cellStyle name="Excel Built-in Normal 1 1" xfId="81" xr:uid="{00000000-0005-0000-0000-00007D000000}"/>
    <cellStyle name="Excel Built-in Normal 1 1 1 1 1 1" xfId="82" xr:uid="{00000000-0005-0000-0000-00007E000000}"/>
    <cellStyle name="Excel Built-in Normal 2" xfId="83" xr:uid="{00000000-0005-0000-0000-00007F000000}"/>
    <cellStyle name="Explanatory Text 2" xfId="84" xr:uid="{00000000-0005-0000-0000-000080000000}"/>
    <cellStyle name="F2" xfId="471" xr:uid="{00000000-0005-0000-0000-00005E010000}"/>
    <cellStyle name="F3" xfId="472" xr:uid="{00000000-0005-0000-0000-00005F010000}"/>
    <cellStyle name="F4" xfId="473" xr:uid="{00000000-0005-0000-0000-000060010000}"/>
    <cellStyle name="F5" xfId="474" xr:uid="{00000000-0005-0000-0000-000061010000}"/>
    <cellStyle name="F6" xfId="475" xr:uid="{00000000-0005-0000-0000-000062010000}"/>
    <cellStyle name="F7" xfId="476" xr:uid="{00000000-0005-0000-0000-000063010000}"/>
    <cellStyle name="F8" xfId="477" xr:uid="{00000000-0005-0000-0000-000064010000}"/>
    <cellStyle name="Financials" xfId="478" xr:uid="{00000000-0005-0000-0000-000065010000}"/>
    <cellStyle name="FinancialsLastYr" xfId="479" xr:uid="{00000000-0005-0000-0000-000066010000}"/>
    <cellStyle name="Fixed" xfId="480" xr:uid="{00000000-0005-0000-0000-000067010000}"/>
    <cellStyle name="FixedAssetsMovements" xfId="481" xr:uid="{00000000-0005-0000-0000-000068010000}"/>
    <cellStyle name="FRED" xfId="482" xr:uid="{00000000-0005-0000-0000-000069010000}"/>
    <cellStyle name="Front" xfId="483" xr:uid="{00000000-0005-0000-0000-00006A010000}"/>
    <cellStyle name="Good 2" xfId="85" xr:uid="{00000000-0005-0000-0000-000081000000}"/>
    <cellStyle name="Header1" xfId="484" xr:uid="{00000000-0005-0000-0000-00006B010000}"/>
    <cellStyle name="Header2" xfId="485" xr:uid="{00000000-0005-0000-0000-00006C010000}"/>
    <cellStyle name="Header3" xfId="486" xr:uid="{00000000-0005-0000-0000-00006D010000}"/>
    <cellStyle name="Heading 1 2" xfId="86" xr:uid="{00000000-0005-0000-0000-000082000000}"/>
    <cellStyle name="Heading 2 2" xfId="87" xr:uid="{00000000-0005-0000-0000-000083000000}"/>
    <cellStyle name="Heading 3 2" xfId="88" xr:uid="{00000000-0005-0000-0000-000084000000}"/>
    <cellStyle name="Heading 4 2" xfId="89" xr:uid="{00000000-0005-0000-0000-000085000000}"/>
    <cellStyle name="Heading1" xfId="487" xr:uid="{00000000-0005-0000-0000-00006E010000}"/>
    <cellStyle name="Heading2" xfId="488" xr:uid="{00000000-0005-0000-0000-00006F010000}"/>
    <cellStyle name="HIDE" xfId="489" xr:uid="{00000000-0005-0000-0000-000070010000}"/>
    <cellStyle name="Historic" xfId="490" xr:uid="{00000000-0005-0000-0000-000071010000}"/>
    <cellStyle name="Hyperlink 2" xfId="491" xr:uid="{00000000-0005-0000-0000-000072010000}"/>
    <cellStyle name="Hyperlink 3" xfId="492" xr:uid="{00000000-0005-0000-0000-000073010000}"/>
    <cellStyle name="Input 2" xfId="90" xr:uid="{00000000-0005-0000-0000-000086000000}"/>
    <cellStyle name="Link Currency (0)" xfId="493" xr:uid="{00000000-0005-0000-0000-000074010000}"/>
    <cellStyle name="Link Currency (2)" xfId="494" xr:uid="{00000000-0005-0000-0000-000075010000}"/>
    <cellStyle name="Link Units (0)" xfId="495" xr:uid="{00000000-0005-0000-0000-000076010000}"/>
    <cellStyle name="Link Units (1)" xfId="496" xr:uid="{00000000-0005-0000-0000-000077010000}"/>
    <cellStyle name="Link Units (2)" xfId="497" xr:uid="{00000000-0005-0000-0000-000078010000}"/>
    <cellStyle name="Linked Cell 2" xfId="91" xr:uid="{00000000-0005-0000-0000-000087000000}"/>
    <cellStyle name="Main macro" xfId="498" xr:uid="{00000000-0005-0000-0000-000079010000}"/>
    <cellStyle name="MARK" xfId="499" xr:uid="{00000000-0005-0000-0000-00007A010000}"/>
    <cellStyle name="Milliers [0]_Locas" xfId="500" xr:uid="{00000000-0005-0000-0000-00007B010000}"/>
    <cellStyle name="Milliers_Locas" xfId="501" xr:uid="{00000000-0005-0000-0000-00007C010000}"/>
    <cellStyle name="Monétaire [0]_Locas" xfId="502" xr:uid="{00000000-0005-0000-0000-00007D010000}"/>
    <cellStyle name="Monétaire_Locas" xfId="503" xr:uid="{00000000-0005-0000-0000-00007E010000}"/>
    <cellStyle name="n" xfId="504" xr:uid="{00000000-0005-0000-0000-00007F010000}"/>
    <cellStyle name="Neutral 2" xfId="92" xr:uid="{00000000-0005-0000-0000-000088000000}"/>
    <cellStyle name="no dec" xfId="505" xr:uid="{00000000-0005-0000-0000-000080010000}"/>
    <cellStyle name="Nor}al" xfId="506" xr:uid="{00000000-0005-0000-0000-000081010000}"/>
    <cellStyle name="Nor}al 2" xfId="507" xr:uid="{00000000-0005-0000-0000-000082010000}"/>
    <cellStyle name="Nor}al_Software Licenses Purchased now as per I-TAX capitalised" xfId="508" xr:uid="{00000000-0005-0000-0000-000083010000}"/>
    <cellStyle name="Normal" xfId="0" builtinId="0"/>
    <cellStyle name="Normal - Style1" xfId="509" xr:uid="{00000000-0005-0000-0000-000085010000}"/>
    <cellStyle name="Normal 10" xfId="93" xr:uid="{00000000-0005-0000-0000-000089000000}"/>
    <cellStyle name="Normal 10 2" xfId="511" xr:uid="{00000000-0005-0000-0000-000087010000}"/>
    <cellStyle name="Normal 10 3" xfId="512" xr:uid="{00000000-0005-0000-0000-000088010000}"/>
    <cellStyle name="Normal 10 4" xfId="513" xr:uid="{00000000-0005-0000-0000-000089010000}"/>
    <cellStyle name="Normal 10 5" xfId="510" xr:uid="{00000000-0005-0000-0000-000086010000}"/>
    <cellStyle name="Normal 11" xfId="514" xr:uid="{00000000-0005-0000-0000-00008A010000}"/>
    <cellStyle name="Normal 11 2" xfId="515" xr:uid="{00000000-0005-0000-0000-00008B010000}"/>
    <cellStyle name="Normal 11 2 2" xfId="516" xr:uid="{00000000-0005-0000-0000-00008C010000}"/>
    <cellStyle name="Normal 11 2 2 2" xfId="517" xr:uid="{00000000-0005-0000-0000-00008D010000}"/>
    <cellStyle name="Normal 11 2 3" xfId="518" xr:uid="{00000000-0005-0000-0000-00008E010000}"/>
    <cellStyle name="Normal 11 2 4" xfId="519" xr:uid="{00000000-0005-0000-0000-00008F010000}"/>
    <cellStyle name="Normal 12" xfId="520" xr:uid="{00000000-0005-0000-0000-000090010000}"/>
    <cellStyle name="Normal 12 2" xfId="521" xr:uid="{00000000-0005-0000-0000-000091010000}"/>
    <cellStyle name="Normal 12 2 2" xfId="522" xr:uid="{00000000-0005-0000-0000-000092010000}"/>
    <cellStyle name="Normal 12 2 2 2" xfId="523" xr:uid="{00000000-0005-0000-0000-000093010000}"/>
    <cellStyle name="Normal 12 2 2 2 2" xfId="524" xr:uid="{00000000-0005-0000-0000-000094010000}"/>
    <cellStyle name="Normal 12 2 2 3" xfId="525" xr:uid="{00000000-0005-0000-0000-000095010000}"/>
    <cellStyle name="Normal 12 2 3" xfId="526" xr:uid="{00000000-0005-0000-0000-000096010000}"/>
    <cellStyle name="Normal 12 2 3 2" xfId="527" xr:uid="{00000000-0005-0000-0000-000097010000}"/>
    <cellStyle name="Normal 12 2 4" xfId="528" xr:uid="{00000000-0005-0000-0000-000098010000}"/>
    <cellStyle name="Normal 12 3" xfId="529" xr:uid="{00000000-0005-0000-0000-000099010000}"/>
    <cellStyle name="Normal 12 3 2" xfId="530" xr:uid="{00000000-0005-0000-0000-00009A010000}"/>
    <cellStyle name="Normal 12 3 2 2" xfId="531" xr:uid="{00000000-0005-0000-0000-00009B010000}"/>
    <cellStyle name="Normal 12 3 2 2 2" xfId="532" xr:uid="{00000000-0005-0000-0000-00009C010000}"/>
    <cellStyle name="Normal 12 3 2 3" xfId="533" xr:uid="{00000000-0005-0000-0000-00009D010000}"/>
    <cellStyle name="Normal 12 3 3" xfId="534" xr:uid="{00000000-0005-0000-0000-00009E010000}"/>
    <cellStyle name="Normal 12 3 3 2" xfId="535" xr:uid="{00000000-0005-0000-0000-00009F010000}"/>
    <cellStyle name="Normal 12 3 4" xfId="536" xr:uid="{00000000-0005-0000-0000-0000A0010000}"/>
    <cellStyle name="Normal 12 4" xfId="537" xr:uid="{00000000-0005-0000-0000-0000A1010000}"/>
    <cellStyle name="Normal 12 4 2" xfId="538" xr:uid="{00000000-0005-0000-0000-0000A2010000}"/>
    <cellStyle name="Normal 12 4 2 2" xfId="539" xr:uid="{00000000-0005-0000-0000-0000A3010000}"/>
    <cellStyle name="Normal 12 4 2 2 2" xfId="540" xr:uid="{00000000-0005-0000-0000-0000A4010000}"/>
    <cellStyle name="Normal 12 4 2 3" xfId="541" xr:uid="{00000000-0005-0000-0000-0000A5010000}"/>
    <cellStyle name="Normal 12 4 3" xfId="542" xr:uid="{00000000-0005-0000-0000-0000A6010000}"/>
    <cellStyle name="Normal 12 4 3 2" xfId="543" xr:uid="{00000000-0005-0000-0000-0000A7010000}"/>
    <cellStyle name="Normal 12 4 4" xfId="544" xr:uid="{00000000-0005-0000-0000-0000A8010000}"/>
    <cellStyle name="Normal 12 5" xfId="545" xr:uid="{00000000-0005-0000-0000-0000A9010000}"/>
    <cellStyle name="Normal 12 5 2" xfId="546" xr:uid="{00000000-0005-0000-0000-0000AA010000}"/>
    <cellStyle name="Normal 12 5 2 2" xfId="547" xr:uid="{00000000-0005-0000-0000-0000AB010000}"/>
    <cellStyle name="Normal 12 5 2 2 2" xfId="548" xr:uid="{00000000-0005-0000-0000-0000AC010000}"/>
    <cellStyle name="Normal 12 5 2 2 2 2" xfId="549" xr:uid="{00000000-0005-0000-0000-0000AD010000}"/>
    <cellStyle name="Normal 12 5 2 2 2 2 2" xfId="550" xr:uid="{00000000-0005-0000-0000-0000AE010000}"/>
    <cellStyle name="Normal 12 5 2 2 2 3" xfId="551" xr:uid="{00000000-0005-0000-0000-0000AF010000}"/>
    <cellStyle name="Normal 12 5 2 2 3" xfId="552" xr:uid="{00000000-0005-0000-0000-0000B0010000}"/>
    <cellStyle name="Normal 12 5 2 2 3 2" xfId="553" xr:uid="{00000000-0005-0000-0000-0000B1010000}"/>
    <cellStyle name="Normal 12 5 2 2 4" xfId="554" xr:uid="{00000000-0005-0000-0000-0000B2010000}"/>
    <cellStyle name="Normal 12 5 2 3" xfId="555" xr:uid="{00000000-0005-0000-0000-0000B3010000}"/>
    <cellStyle name="Normal 12 5 2 3 2" xfId="556" xr:uid="{00000000-0005-0000-0000-0000B4010000}"/>
    <cellStyle name="Normal 12 5 2 3 2 2" xfId="557" xr:uid="{00000000-0005-0000-0000-0000B5010000}"/>
    <cellStyle name="Normal 12 5 2 3 3" xfId="558" xr:uid="{00000000-0005-0000-0000-0000B6010000}"/>
    <cellStyle name="Normal 12 5 2 4" xfId="559" xr:uid="{00000000-0005-0000-0000-0000B7010000}"/>
    <cellStyle name="Normal 12 5 2 4 2" xfId="560" xr:uid="{00000000-0005-0000-0000-0000B8010000}"/>
    <cellStyle name="Normal 12 5 2 5" xfId="561" xr:uid="{00000000-0005-0000-0000-0000B9010000}"/>
    <cellStyle name="Normal 12 5 3" xfId="562" xr:uid="{00000000-0005-0000-0000-0000BA010000}"/>
    <cellStyle name="Normal 12 5 3 2" xfId="563" xr:uid="{00000000-0005-0000-0000-0000BB010000}"/>
    <cellStyle name="Normal 12 5 3 2 2" xfId="564" xr:uid="{00000000-0005-0000-0000-0000BC010000}"/>
    <cellStyle name="Normal 12 5 3 3" xfId="565" xr:uid="{00000000-0005-0000-0000-0000BD010000}"/>
    <cellStyle name="Normal 12 5 4" xfId="566" xr:uid="{00000000-0005-0000-0000-0000BE010000}"/>
    <cellStyle name="Normal 12 5 4 2" xfId="567" xr:uid="{00000000-0005-0000-0000-0000BF010000}"/>
    <cellStyle name="Normal 12 5 5" xfId="568" xr:uid="{00000000-0005-0000-0000-0000C0010000}"/>
    <cellStyle name="Normal 12 6" xfId="569" xr:uid="{00000000-0005-0000-0000-0000C1010000}"/>
    <cellStyle name="Normal 12 6 2" xfId="570" xr:uid="{00000000-0005-0000-0000-0000C2010000}"/>
    <cellStyle name="Normal 12 6 2 2" xfId="571" xr:uid="{00000000-0005-0000-0000-0000C3010000}"/>
    <cellStyle name="Normal 12 6 3" xfId="572" xr:uid="{00000000-0005-0000-0000-0000C4010000}"/>
    <cellStyle name="Normal 12 7" xfId="573" xr:uid="{00000000-0005-0000-0000-0000C5010000}"/>
    <cellStyle name="Normal 12 7 2" xfId="574" xr:uid="{00000000-0005-0000-0000-0000C6010000}"/>
    <cellStyle name="Normal 12 8" xfId="575" xr:uid="{00000000-0005-0000-0000-0000C7010000}"/>
    <cellStyle name="Normal 12_Max BUPA - Deferred Tax Workings" xfId="576" xr:uid="{00000000-0005-0000-0000-0000C8010000}"/>
    <cellStyle name="Normal 13" xfId="577" xr:uid="{00000000-0005-0000-0000-0000C9010000}"/>
    <cellStyle name="Normal 14" xfId="578" xr:uid="{00000000-0005-0000-0000-0000CA010000}"/>
    <cellStyle name="Normal 15" xfId="579" xr:uid="{00000000-0005-0000-0000-0000CB010000}"/>
    <cellStyle name="Normal 16" xfId="580" xr:uid="{00000000-0005-0000-0000-0000CC010000}"/>
    <cellStyle name="Normal 17" xfId="581" xr:uid="{00000000-0005-0000-0000-0000CD010000}"/>
    <cellStyle name="Normal 17 2" xfId="582" xr:uid="{00000000-0005-0000-0000-0000CE010000}"/>
    <cellStyle name="Normal 18" xfId="583" xr:uid="{00000000-0005-0000-0000-0000CF010000}"/>
    <cellStyle name="Normal 19" xfId="584" xr:uid="{00000000-0005-0000-0000-0000D0010000}"/>
    <cellStyle name="Normal 19 2" xfId="585" xr:uid="{00000000-0005-0000-0000-0000D1010000}"/>
    <cellStyle name="Normal 2" xfId="5" xr:uid="{00000000-0005-0000-0000-000032000000}"/>
    <cellStyle name="Normal 2 10" xfId="94" xr:uid="{00000000-0005-0000-0000-00008A000000}"/>
    <cellStyle name="Normal 2 10 2" xfId="588" xr:uid="{00000000-0005-0000-0000-0000D4010000}"/>
    <cellStyle name="Normal 2 10 2 2" xfId="589" xr:uid="{00000000-0005-0000-0000-0000D5010000}"/>
    <cellStyle name="Normal 2 10 2 2 2" xfId="590" xr:uid="{00000000-0005-0000-0000-0000D6010000}"/>
    <cellStyle name="Normal 2 10 2 3" xfId="591" xr:uid="{00000000-0005-0000-0000-0000D7010000}"/>
    <cellStyle name="Normal 2 10 3" xfId="592" xr:uid="{00000000-0005-0000-0000-0000D8010000}"/>
    <cellStyle name="Normal 2 10 3 2" xfId="593" xr:uid="{00000000-0005-0000-0000-0000D9010000}"/>
    <cellStyle name="Normal 2 10 4" xfId="594" xr:uid="{00000000-0005-0000-0000-0000DA010000}"/>
    <cellStyle name="Normal 2 10 5" xfId="587" xr:uid="{00000000-0005-0000-0000-0000D3010000}"/>
    <cellStyle name="Normal 2 11" xfId="595" xr:uid="{00000000-0005-0000-0000-0000DB010000}"/>
    <cellStyle name="Normal 2 11 2" xfId="596" xr:uid="{00000000-0005-0000-0000-0000DC010000}"/>
    <cellStyle name="Normal 2 11 2 2" xfId="597" xr:uid="{00000000-0005-0000-0000-0000DD010000}"/>
    <cellStyle name="Normal 2 11 2 2 2" xfId="598" xr:uid="{00000000-0005-0000-0000-0000DE010000}"/>
    <cellStyle name="Normal 2 11 2 3" xfId="599" xr:uid="{00000000-0005-0000-0000-0000DF010000}"/>
    <cellStyle name="Normal 2 11 3" xfId="600" xr:uid="{00000000-0005-0000-0000-0000E0010000}"/>
    <cellStyle name="Normal 2 11 3 2" xfId="601" xr:uid="{00000000-0005-0000-0000-0000E1010000}"/>
    <cellStyle name="Normal 2 11 4" xfId="602" xr:uid="{00000000-0005-0000-0000-0000E2010000}"/>
    <cellStyle name="Normal 2 12" xfId="603" xr:uid="{00000000-0005-0000-0000-0000E3010000}"/>
    <cellStyle name="Normal 2 12 2" xfId="604" xr:uid="{00000000-0005-0000-0000-0000E4010000}"/>
    <cellStyle name="Normal 2 12 2 2" xfId="605" xr:uid="{00000000-0005-0000-0000-0000E5010000}"/>
    <cellStyle name="Normal 2 12 2 2 2" xfId="606" xr:uid="{00000000-0005-0000-0000-0000E6010000}"/>
    <cellStyle name="Normal 2 12 2 3" xfId="607" xr:uid="{00000000-0005-0000-0000-0000E7010000}"/>
    <cellStyle name="Normal 2 12 3" xfId="608" xr:uid="{00000000-0005-0000-0000-0000E8010000}"/>
    <cellStyle name="Normal 2 12 3 2" xfId="609" xr:uid="{00000000-0005-0000-0000-0000E9010000}"/>
    <cellStyle name="Normal 2 12 4" xfId="610" xr:uid="{00000000-0005-0000-0000-0000EA010000}"/>
    <cellStyle name="Normal 2 13" xfId="611" xr:uid="{00000000-0005-0000-0000-0000EB010000}"/>
    <cellStyle name="Normal 2 13 2" xfId="612" xr:uid="{00000000-0005-0000-0000-0000EC010000}"/>
    <cellStyle name="Normal 2 13 2 2" xfId="613" xr:uid="{00000000-0005-0000-0000-0000ED010000}"/>
    <cellStyle name="Normal 2 13 2 2 2" xfId="614" xr:uid="{00000000-0005-0000-0000-0000EE010000}"/>
    <cellStyle name="Normal 2 13 2 3" xfId="615" xr:uid="{00000000-0005-0000-0000-0000EF010000}"/>
    <cellStyle name="Normal 2 13 3" xfId="616" xr:uid="{00000000-0005-0000-0000-0000F0010000}"/>
    <cellStyle name="Normal 2 13 3 2" xfId="617" xr:uid="{00000000-0005-0000-0000-0000F1010000}"/>
    <cellStyle name="Normal 2 13 4" xfId="618" xr:uid="{00000000-0005-0000-0000-0000F2010000}"/>
    <cellStyle name="Normal 2 14" xfId="619" xr:uid="{00000000-0005-0000-0000-0000F3010000}"/>
    <cellStyle name="Normal 2 14 2" xfId="620" xr:uid="{00000000-0005-0000-0000-0000F4010000}"/>
    <cellStyle name="Normal 2 14 2 2" xfId="621" xr:uid="{00000000-0005-0000-0000-0000F5010000}"/>
    <cellStyle name="Normal 2 14 2 2 2" xfId="622" xr:uid="{00000000-0005-0000-0000-0000F6010000}"/>
    <cellStyle name="Normal 2 14 2 3" xfId="623" xr:uid="{00000000-0005-0000-0000-0000F7010000}"/>
    <cellStyle name="Normal 2 14 3" xfId="624" xr:uid="{00000000-0005-0000-0000-0000F8010000}"/>
    <cellStyle name="Normal 2 14 3 2" xfId="625" xr:uid="{00000000-0005-0000-0000-0000F9010000}"/>
    <cellStyle name="Normal 2 14 4" xfId="626" xr:uid="{00000000-0005-0000-0000-0000FA010000}"/>
    <cellStyle name="Normal 2 15" xfId="627" xr:uid="{00000000-0005-0000-0000-0000FB010000}"/>
    <cellStyle name="Normal 2 15 2" xfId="628" xr:uid="{00000000-0005-0000-0000-0000FC010000}"/>
    <cellStyle name="Normal 2 15 2 2" xfId="629" xr:uid="{00000000-0005-0000-0000-0000FD010000}"/>
    <cellStyle name="Normal 2 15 2 2 2" xfId="630" xr:uid="{00000000-0005-0000-0000-0000FE010000}"/>
    <cellStyle name="Normal 2 15 2 3" xfId="631" xr:uid="{00000000-0005-0000-0000-0000FF010000}"/>
    <cellStyle name="Normal 2 15 3" xfId="632" xr:uid="{00000000-0005-0000-0000-000000020000}"/>
    <cellStyle name="Normal 2 15 3 2" xfId="633" xr:uid="{00000000-0005-0000-0000-000001020000}"/>
    <cellStyle name="Normal 2 15 4" xfId="634" xr:uid="{00000000-0005-0000-0000-000002020000}"/>
    <cellStyle name="Normal 2 16" xfId="635" xr:uid="{00000000-0005-0000-0000-000003020000}"/>
    <cellStyle name="Normal 2 16 2" xfId="636" xr:uid="{00000000-0005-0000-0000-000004020000}"/>
    <cellStyle name="Normal 2 16 2 2" xfId="637" xr:uid="{00000000-0005-0000-0000-000005020000}"/>
    <cellStyle name="Normal 2 16 2 2 2" xfId="638" xr:uid="{00000000-0005-0000-0000-000006020000}"/>
    <cellStyle name="Normal 2 16 2 3" xfId="639" xr:uid="{00000000-0005-0000-0000-000007020000}"/>
    <cellStyle name="Normal 2 16 3" xfId="640" xr:uid="{00000000-0005-0000-0000-000008020000}"/>
    <cellStyle name="Normal 2 16 3 2" xfId="641" xr:uid="{00000000-0005-0000-0000-000009020000}"/>
    <cellStyle name="Normal 2 16 4" xfId="642" xr:uid="{00000000-0005-0000-0000-00000A020000}"/>
    <cellStyle name="Normal 2 17" xfId="643" xr:uid="{00000000-0005-0000-0000-00000B020000}"/>
    <cellStyle name="Normal 2 17 2" xfId="644" xr:uid="{00000000-0005-0000-0000-00000C020000}"/>
    <cellStyle name="Normal 2 17 2 2" xfId="645" xr:uid="{00000000-0005-0000-0000-00000D020000}"/>
    <cellStyle name="Normal 2 17 2 2 2" xfId="646" xr:uid="{00000000-0005-0000-0000-00000E020000}"/>
    <cellStyle name="Normal 2 17 2 3" xfId="647" xr:uid="{00000000-0005-0000-0000-00000F020000}"/>
    <cellStyle name="Normal 2 17 3" xfId="648" xr:uid="{00000000-0005-0000-0000-000010020000}"/>
    <cellStyle name="Normal 2 17 3 2" xfId="649" xr:uid="{00000000-0005-0000-0000-000011020000}"/>
    <cellStyle name="Normal 2 17 4" xfId="650" xr:uid="{00000000-0005-0000-0000-000012020000}"/>
    <cellStyle name="Normal 2 18" xfId="651" xr:uid="{00000000-0005-0000-0000-000013020000}"/>
    <cellStyle name="Normal 2 18 2" xfId="652" xr:uid="{00000000-0005-0000-0000-000014020000}"/>
    <cellStyle name="Normal 2 18 2 2" xfId="653" xr:uid="{00000000-0005-0000-0000-000015020000}"/>
    <cellStyle name="Normal 2 18 2 2 2" xfId="654" xr:uid="{00000000-0005-0000-0000-000016020000}"/>
    <cellStyle name="Normal 2 18 2 3" xfId="655" xr:uid="{00000000-0005-0000-0000-000017020000}"/>
    <cellStyle name="Normal 2 18 3" xfId="656" xr:uid="{00000000-0005-0000-0000-000018020000}"/>
    <cellStyle name="Normal 2 18 3 2" xfId="657" xr:uid="{00000000-0005-0000-0000-000019020000}"/>
    <cellStyle name="Normal 2 18 4" xfId="658" xr:uid="{00000000-0005-0000-0000-00001A020000}"/>
    <cellStyle name="Normal 2 19" xfId="659" xr:uid="{00000000-0005-0000-0000-00001B020000}"/>
    <cellStyle name="Normal 2 19 2" xfId="660" xr:uid="{00000000-0005-0000-0000-00001C020000}"/>
    <cellStyle name="Normal 2 19 2 2" xfId="661" xr:uid="{00000000-0005-0000-0000-00001D020000}"/>
    <cellStyle name="Normal 2 19 2 2 2" xfId="662" xr:uid="{00000000-0005-0000-0000-00001E020000}"/>
    <cellStyle name="Normal 2 19 2 3" xfId="663" xr:uid="{00000000-0005-0000-0000-00001F020000}"/>
    <cellStyle name="Normal 2 19 3" xfId="664" xr:uid="{00000000-0005-0000-0000-000020020000}"/>
    <cellStyle name="Normal 2 19 3 2" xfId="665" xr:uid="{00000000-0005-0000-0000-000021020000}"/>
    <cellStyle name="Normal 2 19 4" xfId="666" xr:uid="{00000000-0005-0000-0000-000022020000}"/>
    <cellStyle name="Normal 2 2" xfId="8" xr:uid="{00000000-0005-0000-0000-000003000000}"/>
    <cellStyle name="Normal 2 2 10" xfId="667" xr:uid="{00000000-0005-0000-0000-000024020000}"/>
    <cellStyle name="Normal 2 2 11" xfId="668" xr:uid="{00000000-0005-0000-0000-000025020000}"/>
    <cellStyle name="Normal 2 2 12" xfId="669" xr:uid="{00000000-0005-0000-0000-000026020000}"/>
    <cellStyle name="Normal 2 2 13" xfId="670" xr:uid="{00000000-0005-0000-0000-000027020000}"/>
    <cellStyle name="Normal 2 2 14" xfId="671" xr:uid="{00000000-0005-0000-0000-000028020000}"/>
    <cellStyle name="Normal 2 2 15" xfId="672" xr:uid="{00000000-0005-0000-0000-000029020000}"/>
    <cellStyle name="Normal 2 2 16" xfId="673" xr:uid="{00000000-0005-0000-0000-00002A020000}"/>
    <cellStyle name="Normal 2 2 17" xfId="674" xr:uid="{00000000-0005-0000-0000-00002B020000}"/>
    <cellStyle name="Normal 2 2 18" xfId="675" xr:uid="{00000000-0005-0000-0000-00002C020000}"/>
    <cellStyle name="Normal 2 2 19" xfId="676" xr:uid="{00000000-0005-0000-0000-00002D020000}"/>
    <cellStyle name="Normal 2 2 2" xfId="95" xr:uid="{00000000-0005-0000-0000-00008B000000}"/>
    <cellStyle name="Normal 2 2 2 10" xfId="678" xr:uid="{00000000-0005-0000-0000-00002F020000}"/>
    <cellStyle name="Normal 2 2 2 11" xfId="679" xr:uid="{00000000-0005-0000-0000-000030020000}"/>
    <cellStyle name="Normal 2 2 2 12" xfId="680" xr:uid="{00000000-0005-0000-0000-000031020000}"/>
    <cellStyle name="Normal 2 2 2 13" xfId="681" xr:uid="{00000000-0005-0000-0000-000032020000}"/>
    <cellStyle name="Normal 2 2 2 14" xfId="682" xr:uid="{00000000-0005-0000-0000-000033020000}"/>
    <cellStyle name="Normal 2 2 2 15" xfId="683" xr:uid="{00000000-0005-0000-0000-000034020000}"/>
    <cellStyle name="Normal 2 2 2 16" xfId="684" xr:uid="{00000000-0005-0000-0000-000035020000}"/>
    <cellStyle name="Normal 2 2 2 17" xfId="685" xr:uid="{00000000-0005-0000-0000-000036020000}"/>
    <cellStyle name="Normal 2 2 2 18" xfId="686" xr:uid="{00000000-0005-0000-0000-000037020000}"/>
    <cellStyle name="Normal 2 2 2 19" xfId="687" xr:uid="{00000000-0005-0000-0000-000038020000}"/>
    <cellStyle name="Normal 2 2 2 2" xfId="688" xr:uid="{00000000-0005-0000-0000-000039020000}"/>
    <cellStyle name="Normal 2 2 2 2 2" xfId="689" xr:uid="{00000000-0005-0000-0000-00003A020000}"/>
    <cellStyle name="Normal 2 2 2 2 2 2" xfId="690" xr:uid="{00000000-0005-0000-0000-00003B020000}"/>
    <cellStyle name="Normal 2 2 2 2 3" xfId="691" xr:uid="{00000000-0005-0000-0000-00003C020000}"/>
    <cellStyle name="Normal 2 2 2 2 4" xfId="692" xr:uid="{00000000-0005-0000-0000-00003D020000}"/>
    <cellStyle name="Normal 2 2 2 2 5" xfId="693" xr:uid="{00000000-0005-0000-0000-00003E020000}"/>
    <cellStyle name="Normal 2 2 2 2 6" xfId="694" xr:uid="{00000000-0005-0000-0000-00003F020000}"/>
    <cellStyle name="Normal 2 2 2 20" xfId="695" xr:uid="{00000000-0005-0000-0000-000040020000}"/>
    <cellStyle name="Normal 2 2 2 21" xfId="696" xr:uid="{00000000-0005-0000-0000-000041020000}"/>
    <cellStyle name="Normal 2 2 2 21 2" xfId="697" xr:uid="{00000000-0005-0000-0000-000042020000}"/>
    <cellStyle name="Normal 2 2 2 21 3" xfId="698" xr:uid="{00000000-0005-0000-0000-000043020000}"/>
    <cellStyle name="Normal 2 2 2 21 3 2" xfId="699" xr:uid="{00000000-0005-0000-0000-000044020000}"/>
    <cellStyle name="Normal 2 2 2 21 4" xfId="700" xr:uid="{00000000-0005-0000-0000-000045020000}"/>
    <cellStyle name="Normal 2 2 2 22" xfId="701" xr:uid="{00000000-0005-0000-0000-000046020000}"/>
    <cellStyle name="Normal 2 2 2 23" xfId="702" xr:uid="{00000000-0005-0000-0000-000047020000}"/>
    <cellStyle name="Normal 2 2 2 24" xfId="703" xr:uid="{00000000-0005-0000-0000-000048020000}"/>
    <cellStyle name="Normal 2 2 2 25" xfId="677" xr:uid="{00000000-0005-0000-0000-00002E020000}"/>
    <cellStyle name="Normal 2 2 2 3" xfId="704" xr:uid="{00000000-0005-0000-0000-000049020000}"/>
    <cellStyle name="Normal 2 2 2 4" xfId="705" xr:uid="{00000000-0005-0000-0000-00004A020000}"/>
    <cellStyle name="Normal 2 2 2 5" xfId="706" xr:uid="{00000000-0005-0000-0000-00004B020000}"/>
    <cellStyle name="Normal 2 2 2 6" xfId="707" xr:uid="{00000000-0005-0000-0000-00004C020000}"/>
    <cellStyle name="Normal 2 2 2 7" xfId="708" xr:uid="{00000000-0005-0000-0000-00004D020000}"/>
    <cellStyle name="Normal 2 2 2 8" xfId="709" xr:uid="{00000000-0005-0000-0000-00004E020000}"/>
    <cellStyle name="Normal 2 2 2 9" xfId="710" xr:uid="{00000000-0005-0000-0000-00004F020000}"/>
    <cellStyle name="Normal 2 2 20" xfId="711" xr:uid="{00000000-0005-0000-0000-000050020000}"/>
    <cellStyle name="Normal 2 2 21" xfId="712" xr:uid="{00000000-0005-0000-0000-000051020000}"/>
    <cellStyle name="Normal 2 2 21 2" xfId="713" xr:uid="{00000000-0005-0000-0000-000052020000}"/>
    <cellStyle name="Normal 2 2 21 2 2" xfId="714" xr:uid="{00000000-0005-0000-0000-000053020000}"/>
    <cellStyle name="Normal 2 2 21 2 2 2" xfId="715" xr:uid="{00000000-0005-0000-0000-000054020000}"/>
    <cellStyle name="Normal 2 2 21 2 3" xfId="716" xr:uid="{00000000-0005-0000-0000-000055020000}"/>
    <cellStyle name="Normal 2 2 22" xfId="717" xr:uid="{00000000-0005-0000-0000-000056020000}"/>
    <cellStyle name="Normal 2 2 22 2" xfId="718" xr:uid="{00000000-0005-0000-0000-000057020000}"/>
    <cellStyle name="Normal 2 2 22 2 2" xfId="719" xr:uid="{00000000-0005-0000-0000-000058020000}"/>
    <cellStyle name="Normal 2 2 22 3" xfId="720" xr:uid="{00000000-0005-0000-0000-000059020000}"/>
    <cellStyle name="Normal 2 2 23" xfId="721" xr:uid="{00000000-0005-0000-0000-00005A020000}"/>
    <cellStyle name="Normal 2 2 23 2" xfId="722" xr:uid="{00000000-0005-0000-0000-00005B020000}"/>
    <cellStyle name="Normal 2 2 23 2 2" xfId="723" xr:uid="{00000000-0005-0000-0000-00005C020000}"/>
    <cellStyle name="Normal 2 2 23 3" xfId="724" xr:uid="{00000000-0005-0000-0000-00005D020000}"/>
    <cellStyle name="Normal 2 2 24" xfId="725" xr:uid="{00000000-0005-0000-0000-00005E020000}"/>
    <cellStyle name="Normal 2 2 24 2" xfId="726" xr:uid="{00000000-0005-0000-0000-00005F020000}"/>
    <cellStyle name="Normal 2 2 24 2 2" xfId="727" xr:uid="{00000000-0005-0000-0000-000060020000}"/>
    <cellStyle name="Normal 2 2 24 3" xfId="728" xr:uid="{00000000-0005-0000-0000-000061020000}"/>
    <cellStyle name="Normal 2 2 25" xfId="729" xr:uid="{00000000-0005-0000-0000-000062020000}"/>
    <cellStyle name="Normal 2 2 26" xfId="730" xr:uid="{00000000-0005-0000-0000-000063020000}"/>
    <cellStyle name="Normal 2 2 27" xfId="731" xr:uid="{00000000-0005-0000-0000-000064020000}"/>
    <cellStyle name="Normal 2 2 28" xfId="732" xr:uid="{00000000-0005-0000-0000-000065020000}"/>
    <cellStyle name="Normal 2 2 28 2" xfId="733" xr:uid="{00000000-0005-0000-0000-000066020000}"/>
    <cellStyle name="Normal 2 2 29" xfId="734" xr:uid="{00000000-0005-0000-0000-000067020000}"/>
    <cellStyle name="Normal 2 2 3" xfId="735" xr:uid="{00000000-0005-0000-0000-000068020000}"/>
    <cellStyle name="Normal 2 2 3 2" xfId="736" xr:uid="{00000000-0005-0000-0000-000069020000}"/>
    <cellStyle name="Normal 2 2 3 3" xfId="737" xr:uid="{00000000-0005-0000-0000-00006A020000}"/>
    <cellStyle name="Normal 2 2 4" xfId="738" xr:uid="{00000000-0005-0000-0000-00006B020000}"/>
    <cellStyle name="Normal 2 2 5" xfId="739" xr:uid="{00000000-0005-0000-0000-00006C020000}"/>
    <cellStyle name="Normal 2 2 6" xfId="740" xr:uid="{00000000-0005-0000-0000-00006D020000}"/>
    <cellStyle name="Normal 2 2 7" xfId="741" xr:uid="{00000000-0005-0000-0000-00006E020000}"/>
    <cellStyle name="Normal 2 2 8" xfId="742" xr:uid="{00000000-0005-0000-0000-00006F020000}"/>
    <cellStyle name="Normal 2 2 9" xfId="743" xr:uid="{00000000-0005-0000-0000-000070020000}"/>
    <cellStyle name="Normal 2 2_Max BUPA - Deferred Tax Workings" xfId="744" xr:uid="{00000000-0005-0000-0000-000071020000}"/>
    <cellStyle name="Normal 2 20" xfId="745" xr:uid="{00000000-0005-0000-0000-000072020000}"/>
    <cellStyle name="Normal 2 20 2" xfId="746" xr:uid="{00000000-0005-0000-0000-000073020000}"/>
    <cellStyle name="Normal 2 20 2 2" xfId="747" xr:uid="{00000000-0005-0000-0000-000074020000}"/>
    <cellStyle name="Normal 2 20 2 2 2" xfId="748" xr:uid="{00000000-0005-0000-0000-000075020000}"/>
    <cellStyle name="Normal 2 20 2 3" xfId="749" xr:uid="{00000000-0005-0000-0000-000076020000}"/>
    <cellStyle name="Normal 2 20 3" xfId="750" xr:uid="{00000000-0005-0000-0000-000077020000}"/>
    <cellStyle name="Normal 2 20 3 2" xfId="751" xr:uid="{00000000-0005-0000-0000-000078020000}"/>
    <cellStyle name="Normal 2 20 4" xfId="752" xr:uid="{00000000-0005-0000-0000-000079020000}"/>
    <cellStyle name="Normal 2 21" xfId="753" xr:uid="{00000000-0005-0000-0000-00007A020000}"/>
    <cellStyle name="Normal 2 21 2" xfId="754" xr:uid="{00000000-0005-0000-0000-00007B020000}"/>
    <cellStyle name="Normal 2 21 2 2" xfId="755" xr:uid="{00000000-0005-0000-0000-00007C020000}"/>
    <cellStyle name="Normal 2 21 2 2 2" xfId="756" xr:uid="{00000000-0005-0000-0000-00007D020000}"/>
    <cellStyle name="Normal 2 21 2 3" xfId="757" xr:uid="{00000000-0005-0000-0000-00007E020000}"/>
    <cellStyle name="Normal 2 21 3" xfId="758" xr:uid="{00000000-0005-0000-0000-00007F020000}"/>
    <cellStyle name="Normal 2 21 3 2" xfId="759" xr:uid="{00000000-0005-0000-0000-000080020000}"/>
    <cellStyle name="Normal 2 21 4" xfId="760" xr:uid="{00000000-0005-0000-0000-000081020000}"/>
    <cellStyle name="Normal 2 22" xfId="761" xr:uid="{00000000-0005-0000-0000-000082020000}"/>
    <cellStyle name="Normal 2 22 2" xfId="762" xr:uid="{00000000-0005-0000-0000-000083020000}"/>
    <cellStyle name="Normal 2 22 2 2" xfId="763" xr:uid="{00000000-0005-0000-0000-000084020000}"/>
    <cellStyle name="Normal 2 22 2 2 2" xfId="764" xr:uid="{00000000-0005-0000-0000-000085020000}"/>
    <cellStyle name="Normal 2 22 2 3" xfId="765" xr:uid="{00000000-0005-0000-0000-000086020000}"/>
    <cellStyle name="Normal 2 22 3" xfId="766" xr:uid="{00000000-0005-0000-0000-000087020000}"/>
    <cellStyle name="Normal 2 22 3 2" xfId="767" xr:uid="{00000000-0005-0000-0000-000088020000}"/>
    <cellStyle name="Normal 2 22 4" xfId="768" xr:uid="{00000000-0005-0000-0000-000089020000}"/>
    <cellStyle name="Normal 2 23" xfId="769" xr:uid="{00000000-0005-0000-0000-00008A020000}"/>
    <cellStyle name="Normal 2 23 2" xfId="770" xr:uid="{00000000-0005-0000-0000-00008B020000}"/>
    <cellStyle name="Normal 2 23 2 2" xfId="771" xr:uid="{00000000-0005-0000-0000-00008C020000}"/>
    <cellStyle name="Normal 2 23 2 2 2" xfId="772" xr:uid="{00000000-0005-0000-0000-00008D020000}"/>
    <cellStyle name="Normal 2 23 2 3" xfId="773" xr:uid="{00000000-0005-0000-0000-00008E020000}"/>
    <cellStyle name="Normal 2 23 3" xfId="774" xr:uid="{00000000-0005-0000-0000-00008F020000}"/>
    <cellStyle name="Normal 2 23 3 2" xfId="775" xr:uid="{00000000-0005-0000-0000-000090020000}"/>
    <cellStyle name="Normal 2 23 4" xfId="776" xr:uid="{00000000-0005-0000-0000-000091020000}"/>
    <cellStyle name="Normal 2 24" xfId="777" xr:uid="{00000000-0005-0000-0000-000092020000}"/>
    <cellStyle name="Normal 2 24 2" xfId="778" xr:uid="{00000000-0005-0000-0000-000093020000}"/>
    <cellStyle name="Normal 2 24 2 2" xfId="779" xr:uid="{00000000-0005-0000-0000-000094020000}"/>
    <cellStyle name="Normal 2 24 2 2 2" xfId="780" xr:uid="{00000000-0005-0000-0000-000095020000}"/>
    <cellStyle name="Normal 2 24 2 3" xfId="781" xr:uid="{00000000-0005-0000-0000-000096020000}"/>
    <cellStyle name="Normal 2 24 3" xfId="782" xr:uid="{00000000-0005-0000-0000-000097020000}"/>
    <cellStyle name="Normal 2 24 3 2" xfId="783" xr:uid="{00000000-0005-0000-0000-000098020000}"/>
    <cellStyle name="Normal 2 24 4" xfId="784" xr:uid="{00000000-0005-0000-0000-000099020000}"/>
    <cellStyle name="Normal 2 25" xfId="785" xr:uid="{00000000-0005-0000-0000-00009A020000}"/>
    <cellStyle name="Normal 2 26" xfId="786" xr:uid="{00000000-0005-0000-0000-00009B020000}"/>
    <cellStyle name="Normal 2 27" xfId="787" xr:uid="{00000000-0005-0000-0000-00009C020000}"/>
    <cellStyle name="Normal 2 28" xfId="788" xr:uid="{00000000-0005-0000-0000-00009D020000}"/>
    <cellStyle name="Normal 2 29" xfId="789" xr:uid="{00000000-0005-0000-0000-00009E020000}"/>
    <cellStyle name="Normal 2 3" xfId="96" xr:uid="{00000000-0005-0000-0000-00008C000000}"/>
    <cellStyle name="Normal 2 3 2" xfId="97" xr:uid="{00000000-0005-0000-0000-00008D000000}"/>
    <cellStyle name="Normal 2 3 2 2" xfId="792" xr:uid="{00000000-0005-0000-0000-0000A1020000}"/>
    <cellStyle name="Normal 2 3 2 2 2" xfId="793" xr:uid="{00000000-0005-0000-0000-0000A2020000}"/>
    <cellStyle name="Normal 2 3 2 3" xfId="794" xr:uid="{00000000-0005-0000-0000-0000A3020000}"/>
    <cellStyle name="Normal 2 3 2 4" xfId="791" xr:uid="{00000000-0005-0000-0000-0000A0020000}"/>
    <cellStyle name="Normal 2 3 3" xfId="795" xr:uid="{00000000-0005-0000-0000-0000A4020000}"/>
    <cellStyle name="Normal 2 3 3 2" xfId="796" xr:uid="{00000000-0005-0000-0000-0000A5020000}"/>
    <cellStyle name="Normal 2 3 3 2 2" xfId="797" xr:uid="{00000000-0005-0000-0000-0000A6020000}"/>
    <cellStyle name="Normal 2 3 3 3" xfId="798" xr:uid="{00000000-0005-0000-0000-0000A7020000}"/>
    <cellStyle name="Normal 2 3 4" xfId="799" xr:uid="{00000000-0005-0000-0000-0000A8020000}"/>
    <cellStyle name="Normal 2 3 4 2" xfId="800" xr:uid="{00000000-0005-0000-0000-0000A9020000}"/>
    <cellStyle name="Normal 2 3 4 2 2" xfId="801" xr:uid="{00000000-0005-0000-0000-0000AA020000}"/>
    <cellStyle name="Normal 2 3 4 3" xfId="802" xr:uid="{00000000-0005-0000-0000-0000AB020000}"/>
    <cellStyle name="Normal 2 3 5" xfId="790" xr:uid="{00000000-0005-0000-0000-00009F020000}"/>
    <cellStyle name="Normal 2 30" xfId="803" xr:uid="{00000000-0005-0000-0000-0000AC020000}"/>
    <cellStyle name="Normal 2 31" xfId="804" xr:uid="{00000000-0005-0000-0000-0000AD020000}"/>
    <cellStyle name="Normal 2 32" xfId="586" xr:uid="{00000000-0005-0000-0000-0000D2010000}"/>
    <cellStyle name="Normal 2 4" xfId="98" xr:uid="{00000000-0005-0000-0000-00008E000000}"/>
    <cellStyle name="Normal 2 4 2" xfId="806" xr:uid="{00000000-0005-0000-0000-0000AF020000}"/>
    <cellStyle name="Normal 2 4 2 2" xfId="807" xr:uid="{00000000-0005-0000-0000-0000B0020000}"/>
    <cellStyle name="Normal 2 4 2 2 2" xfId="808" xr:uid="{00000000-0005-0000-0000-0000B1020000}"/>
    <cellStyle name="Normal 2 4 2 3" xfId="809" xr:uid="{00000000-0005-0000-0000-0000B2020000}"/>
    <cellStyle name="Normal 2 4 3" xfId="810" xr:uid="{00000000-0005-0000-0000-0000B3020000}"/>
    <cellStyle name="Normal 2 4 3 2" xfId="811" xr:uid="{00000000-0005-0000-0000-0000B4020000}"/>
    <cellStyle name="Normal 2 4 4" xfId="812" xr:uid="{00000000-0005-0000-0000-0000B5020000}"/>
    <cellStyle name="Normal 2 4 5" xfId="805" xr:uid="{00000000-0005-0000-0000-0000AE020000}"/>
    <cellStyle name="Normal 2 5" xfId="99" xr:uid="{00000000-0005-0000-0000-00008F000000}"/>
    <cellStyle name="Normal 2 5 2" xfId="813" xr:uid="{00000000-0005-0000-0000-0000B6020000}"/>
    <cellStyle name="Normal 2 6" xfId="100" xr:uid="{00000000-0005-0000-0000-000090000000}"/>
    <cellStyle name="Normal 2 6 2" xfId="815" xr:uid="{00000000-0005-0000-0000-0000B8020000}"/>
    <cellStyle name="Normal 2 6 2 2" xfId="816" xr:uid="{00000000-0005-0000-0000-0000B9020000}"/>
    <cellStyle name="Normal 2 6 2 2 2" xfId="817" xr:uid="{00000000-0005-0000-0000-0000BA020000}"/>
    <cellStyle name="Normal 2 6 2 3" xfId="818" xr:uid="{00000000-0005-0000-0000-0000BB020000}"/>
    <cellStyle name="Normal 2 6 3" xfId="819" xr:uid="{00000000-0005-0000-0000-0000BC020000}"/>
    <cellStyle name="Normal 2 6 3 2" xfId="820" xr:uid="{00000000-0005-0000-0000-0000BD020000}"/>
    <cellStyle name="Normal 2 6 4" xfId="821" xr:uid="{00000000-0005-0000-0000-0000BE020000}"/>
    <cellStyle name="Normal 2 6 5" xfId="814" xr:uid="{00000000-0005-0000-0000-0000B7020000}"/>
    <cellStyle name="Normal 2 7" xfId="101" xr:uid="{00000000-0005-0000-0000-000091000000}"/>
    <cellStyle name="Normal 2 7 2" xfId="823" xr:uid="{00000000-0005-0000-0000-0000C0020000}"/>
    <cellStyle name="Normal 2 7 2 2" xfId="824" xr:uid="{00000000-0005-0000-0000-0000C1020000}"/>
    <cellStyle name="Normal 2 7 2 2 2" xfId="825" xr:uid="{00000000-0005-0000-0000-0000C2020000}"/>
    <cellStyle name="Normal 2 7 2 3" xfId="826" xr:uid="{00000000-0005-0000-0000-0000C3020000}"/>
    <cellStyle name="Normal 2 7 3" xfId="827" xr:uid="{00000000-0005-0000-0000-0000C4020000}"/>
    <cellStyle name="Normal 2 7 3 2" xfId="828" xr:uid="{00000000-0005-0000-0000-0000C5020000}"/>
    <cellStyle name="Normal 2 7 4" xfId="829" xr:uid="{00000000-0005-0000-0000-0000C6020000}"/>
    <cellStyle name="Normal 2 7 5" xfId="822" xr:uid="{00000000-0005-0000-0000-0000BF020000}"/>
    <cellStyle name="Normal 2 8" xfId="102" xr:uid="{00000000-0005-0000-0000-000092000000}"/>
    <cellStyle name="Normal 2 8 2" xfId="831" xr:uid="{00000000-0005-0000-0000-0000C8020000}"/>
    <cellStyle name="Normal 2 8 2 2" xfId="832" xr:uid="{00000000-0005-0000-0000-0000C9020000}"/>
    <cellStyle name="Normal 2 8 2 2 2" xfId="833" xr:uid="{00000000-0005-0000-0000-0000CA020000}"/>
    <cellStyle name="Normal 2 8 2 3" xfId="834" xr:uid="{00000000-0005-0000-0000-0000CB020000}"/>
    <cellStyle name="Normal 2 8 3" xfId="835" xr:uid="{00000000-0005-0000-0000-0000CC020000}"/>
    <cellStyle name="Normal 2 8 3 2" xfId="836" xr:uid="{00000000-0005-0000-0000-0000CD020000}"/>
    <cellStyle name="Normal 2 8 4" xfId="837" xr:uid="{00000000-0005-0000-0000-0000CE020000}"/>
    <cellStyle name="Normal 2 8 5" xfId="830" xr:uid="{00000000-0005-0000-0000-0000C7020000}"/>
    <cellStyle name="Normal 2 9" xfId="103" xr:uid="{00000000-0005-0000-0000-000093000000}"/>
    <cellStyle name="Normal 2 9 2" xfId="839" xr:uid="{00000000-0005-0000-0000-0000D0020000}"/>
    <cellStyle name="Normal 2 9 2 2" xfId="840" xr:uid="{00000000-0005-0000-0000-0000D1020000}"/>
    <cellStyle name="Normal 2 9 2 2 2" xfId="841" xr:uid="{00000000-0005-0000-0000-0000D2020000}"/>
    <cellStyle name="Normal 2 9 2 3" xfId="842" xr:uid="{00000000-0005-0000-0000-0000D3020000}"/>
    <cellStyle name="Normal 2 9 3" xfId="843" xr:uid="{00000000-0005-0000-0000-0000D4020000}"/>
    <cellStyle name="Normal 2 9 3 2" xfId="844" xr:uid="{00000000-0005-0000-0000-0000D5020000}"/>
    <cellStyle name="Normal 2 9 4" xfId="845" xr:uid="{00000000-0005-0000-0000-0000D6020000}"/>
    <cellStyle name="Normal 2 9 5" xfId="838" xr:uid="{00000000-0005-0000-0000-0000CF020000}"/>
    <cellStyle name="Normal 2_Addtional disclosures" xfId="846" xr:uid="{00000000-0005-0000-0000-0000D7020000}"/>
    <cellStyle name="Normal 20" xfId="847" xr:uid="{00000000-0005-0000-0000-0000D8020000}"/>
    <cellStyle name="Normal 21" xfId="848" xr:uid="{00000000-0005-0000-0000-0000D9020000}"/>
    <cellStyle name="Normal 21 2" xfId="849" xr:uid="{00000000-0005-0000-0000-0000DA020000}"/>
    <cellStyle name="Normal 21 2 2" xfId="850" xr:uid="{00000000-0005-0000-0000-0000DB020000}"/>
    <cellStyle name="Normal 21 2 2 2" xfId="851" xr:uid="{00000000-0005-0000-0000-0000DC020000}"/>
    <cellStyle name="Normal 21 2 3" xfId="852" xr:uid="{00000000-0005-0000-0000-0000DD020000}"/>
    <cellStyle name="Normal 21 3" xfId="853" xr:uid="{00000000-0005-0000-0000-0000DE020000}"/>
    <cellStyle name="Normal 21 3 2" xfId="854" xr:uid="{00000000-0005-0000-0000-0000DF020000}"/>
    <cellStyle name="Normal 21 4" xfId="855" xr:uid="{00000000-0005-0000-0000-0000E0020000}"/>
    <cellStyle name="Normal 22" xfId="856" xr:uid="{00000000-0005-0000-0000-0000E1020000}"/>
    <cellStyle name="Normal 22 2" xfId="857" xr:uid="{00000000-0005-0000-0000-0000E2020000}"/>
    <cellStyle name="Normal 22 2 2" xfId="858" xr:uid="{00000000-0005-0000-0000-0000E3020000}"/>
    <cellStyle name="Normal 22 2 2 2" xfId="859" xr:uid="{00000000-0005-0000-0000-0000E4020000}"/>
    <cellStyle name="Normal 22 2 3" xfId="860" xr:uid="{00000000-0005-0000-0000-0000E5020000}"/>
    <cellStyle name="Normal 22 3" xfId="861" xr:uid="{00000000-0005-0000-0000-0000E6020000}"/>
    <cellStyle name="Normal 22 3 2" xfId="862" xr:uid="{00000000-0005-0000-0000-0000E7020000}"/>
    <cellStyle name="Normal 22 4" xfId="863" xr:uid="{00000000-0005-0000-0000-0000E8020000}"/>
    <cellStyle name="Normal 23" xfId="864" xr:uid="{00000000-0005-0000-0000-0000E9020000}"/>
    <cellStyle name="Normal 23 2" xfId="865" xr:uid="{00000000-0005-0000-0000-0000EA020000}"/>
    <cellStyle name="Normal 23 2 2" xfId="866" xr:uid="{00000000-0005-0000-0000-0000EB020000}"/>
    <cellStyle name="Normal 23 2 2 2" xfId="867" xr:uid="{00000000-0005-0000-0000-0000EC020000}"/>
    <cellStyle name="Normal 23 2 3" xfId="868" xr:uid="{00000000-0005-0000-0000-0000ED020000}"/>
    <cellStyle name="Normal 23 3" xfId="869" xr:uid="{00000000-0005-0000-0000-0000EE020000}"/>
    <cellStyle name="Normal 23 3 2" xfId="870" xr:uid="{00000000-0005-0000-0000-0000EF020000}"/>
    <cellStyle name="Normal 23 4" xfId="871" xr:uid="{00000000-0005-0000-0000-0000F0020000}"/>
    <cellStyle name="Normal 24" xfId="872" xr:uid="{00000000-0005-0000-0000-0000F1020000}"/>
    <cellStyle name="Normal 24 2" xfId="873" xr:uid="{00000000-0005-0000-0000-0000F2020000}"/>
    <cellStyle name="Normal 24 2 2" xfId="874" xr:uid="{00000000-0005-0000-0000-0000F3020000}"/>
    <cellStyle name="Normal 24 2 2 2" xfId="875" xr:uid="{00000000-0005-0000-0000-0000F4020000}"/>
    <cellStyle name="Normal 24 2 3" xfId="876" xr:uid="{00000000-0005-0000-0000-0000F5020000}"/>
    <cellStyle name="Normal 24 3" xfId="877" xr:uid="{00000000-0005-0000-0000-0000F6020000}"/>
    <cellStyle name="Normal 24 3 2" xfId="878" xr:uid="{00000000-0005-0000-0000-0000F7020000}"/>
    <cellStyle name="Normal 24 4" xfId="879" xr:uid="{00000000-0005-0000-0000-0000F8020000}"/>
    <cellStyle name="Normal 25" xfId="880" xr:uid="{00000000-0005-0000-0000-0000F9020000}"/>
    <cellStyle name="Normal 25 2" xfId="881" xr:uid="{00000000-0005-0000-0000-0000FA020000}"/>
    <cellStyle name="Normal 25 2 2" xfId="882" xr:uid="{00000000-0005-0000-0000-0000FB020000}"/>
    <cellStyle name="Normal 25 2 2 2" xfId="883" xr:uid="{00000000-0005-0000-0000-0000FC020000}"/>
    <cellStyle name="Normal 25 2 3" xfId="884" xr:uid="{00000000-0005-0000-0000-0000FD020000}"/>
    <cellStyle name="Normal 25 3" xfId="885" xr:uid="{00000000-0005-0000-0000-0000FE020000}"/>
    <cellStyle name="Normal 25 3 2" xfId="886" xr:uid="{00000000-0005-0000-0000-0000FF020000}"/>
    <cellStyle name="Normal 25 4" xfId="887" xr:uid="{00000000-0005-0000-0000-000000030000}"/>
    <cellStyle name="Normal 26" xfId="888" xr:uid="{00000000-0005-0000-0000-000001030000}"/>
    <cellStyle name="Normal 26 2" xfId="889" xr:uid="{00000000-0005-0000-0000-000002030000}"/>
    <cellStyle name="Normal 26 2 2" xfId="890" xr:uid="{00000000-0005-0000-0000-000003030000}"/>
    <cellStyle name="Normal 26 2 2 2" xfId="891" xr:uid="{00000000-0005-0000-0000-000004030000}"/>
    <cellStyle name="Normal 26 2 3" xfId="892" xr:uid="{00000000-0005-0000-0000-000005030000}"/>
    <cellStyle name="Normal 26 3" xfId="893" xr:uid="{00000000-0005-0000-0000-000006030000}"/>
    <cellStyle name="Normal 26 3 2" xfId="894" xr:uid="{00000000-0005-0000-0000-000007030000}"/>
    <cellStyle name="Normal 26 4" xfId="895" xr:uid="{00000000-0005-0000-0000-000008030000}"/>
    <cellStyle name="Normal 27" xfId="896" xr:uid="{00000000-0005-0000-0000-000009030000}"/>
    <cellStyle name="Normal 27 2" xfId="897" xr:uid="{00000000-0005-0000-0000-00000A030000}"/>
    <cellStyle name="Normal 27 2 2" xfId="898" xr:uid="{00000000-0005-0000-0000-00000B030000}"/>
    <cellStyle name="Normal 27 3" xfId="899" xr:uid="{00000000-0005-0000-0000-00000C030000}"/>
    <cellStyle name="Normal 28" xfId="900" xr:uid="{00000000-0005-0000-0000-00000D030000}"/>
    <cellStyle name="Normal 28 2" xfId="901" xr:uid="{00000000-0005-0000-0000-00000E030000}"/>
    <cellStyle name="Normal 28 2 2" xfId="902" xr:uid="{00000000-0005-0000-0000-00000F030000}"/>
    <cellStyle name="Normal 28 3" xfId="903" xr:uid="{00000000-0005-0000-0000-000010030000}"/>
    <cellStyle name="Normal 28 4" xfId="904" xr:uid="{00000000-0005-0000-0000-000011030000}"/>
    <cellStyle name="Normal 29" xfId="905" xr:uid="{00000000-0005-0000-0000-000012030000}"/>
    <cellStyle name="Normal 29 2" xfId="906" xr:uid="{00000000-0005-0000-0000-000013030000}"/>
    <cellStyle name="Normal 29 2 2" xfId="907" xr:uid="{00000000-0005-0000-0000-000014030000}"/>
    <cellStyle name="Normal 29 2 2 2" xfId="908" xr:uid="{00000000-0005-0000-0000-000015030000}"/>
    <cellStyle name="Normal 29 2 3" xfId="909" xr:uid="{00000000-0005-0000-0000-000016030000}"/>
    <cellStyle name="Normal 29 3" xfId="910" xr:uid="{00000000-0005-0000-0000-000017030000}"/>
    <cellStyle name="Normal 29 3 2" xfId="911" xr:uid="{00000000-0005-0000-0000-000018030000}"/>
    <cellStyle name="Normal 29 4" xfId="912" xr:uid="{00000000-0005-0000-0000-000019030000}"/>
    <cellStyle name="Normal 3" xfId="13" xr:uid="{00000000-0005-0000-0000-000039000000}"/>
    <cellStyle name="Normal 3 10" xfId="914" xr:uid="{00000000-0005-0000-0000-00001B030000}"/>
    <cellStyle name="Normal 3 11" xfId="915" xr:uid="{00000000-0005-0000-0000-00001C030000}"/>
    <cellStyle name="Normal 3 12" xfId="916" xr:uid="{00000000-0005-0000-0000-00001D030000}"/>
    <cellStyle name="Normal 3 13" xfId="917" xr:uid="{00000000-0005-0000-0000-00001E030000}"/>
    <cellStyle name="Normal 3 13 2" xfId="918" xr:uid="{00000000-0005-0000-0000-00001F030000}"/>
    <cellStyle name="Normal 3 14" xfId="919" xr:uid="{00000000-0005-0000-0000-000020030000}"/>
    <cellStyle name="Normal 3 15" xfId="913" xr:uid="{00000000-0005-0000-0000-00001A030000}"/>
    <cellStyle name="Normal 3 2" xfId="104" xr:uid="{00000000-0005-0000-0000-000094000000}"/>
    <cellStyle name="Normal 3 2 2" xfId="921" xr:uid="{00000000-0005-0000-0000-000022030000}"/>
    <cellStyle name="Normal 3 2 2 2" xfId="922" xr:uid="{00000000-0005-0000-0000-000023030000}"/>
    <cellStyle name="Normal 3 2 2 3" xfId="923" xr:uid="{00000000-0005-0000-0000-000024030000}"/>
    <cellStyle name="Normal 3 2 2 4" xfId="924" xr:uid="{00000000-0005-0000-0000-000025030000}"/>
    <cellStyle name="Normal 3 2 3" xfId="925" xr:uid="{00000000-0005-0000-0000-000026030000}"/>
    <cellStyle name="Normal 3 2 4" xfId="926" xr:uid="{00000000-0005-0000-0000-000027030000}"/>
    <cellStyle name="Normal 3 2 5" xfId="927" xr:uid="{00000000-0005-0000-0000-000028030000}"/>
    <cellStyle name="Normal 3 2 6" xfId="920" xr:uid="{00000000-0005-0000-0000-000021030000}"/>
    <cellStyle name="Normal 3 3" xfId="105" xr:uid="{00000000-0005-0000-0000-000095000000}"/>
    <cellStyle name="Normal 3 3 2" xfId="928" xr:uid="{00000000-0005-0000-0000-000029030000}"/>
    <cellStyle name="Normal 3 4" xfId="106" xr:uid="{00000000-0005-0000-0000-000096000000}"/>
    <cellStyle name="Normal 3 4 2" xfId="929" xr:uid="{00000000-0005-0000-0000-00002A030000}"/>
    <cellStyle name="Normal 3 5" xfId="107" xr:uid="{00000000-0005-0000-0000-000097000000}"/>
    <cellStyle name="Normal 3 5 2" xfId="930" xr:uid="{00000000-0005-0000-0000-00002B030000}"/>
    <cellStyle name="Normal 3 6" xfId="108" xr:uid="{00000000-0005-0000-0000-000098000000}"/>
    <cellStyle name="Normal 3 6 2" xfId="931" xr:uid="{00000000-0005-0000-0000-00002C030000}"/>
    <cellStyle name="Normal 3 7" xfId="109" xr:uid="{00000000-0005-0000-0000-000099000000}"/>
    <cellStyle name="Normal 3 7 2" xfId="932" xr:uid="{00000000-0005-0000-0000-00002D030000}"/>
    <cellStyle name="Normal 3 8" xfId="110" xr:uid="{00000000-0005-0000-0000-00009A000000}"/>
    <cellStyle name="Normal 3 8 2" xfId="933" xr:uid="{00000000-0005-0000-0000-00002E030000}"/>
    <cellStyle name="Normal 3 9" xfId="934" xr:uid="{00000000-0005-0000-0000-00002F030000}"/>
    <cellStyle name="Normal 3 9 2" xfId="935" xr:uid="{00000000-0005-0000-0000-000030030000}"/>
    <cellStyle name="Normal 3 9 2 2" xfId="936" xr:uid="{00000000-0005-0000-0000-000031030000}"/>
    <cellStyle name="Normal 3 9 3" xfId="937" xr:uid="{00000000-0005-0000-0000-000032030000}"/>
    <cellStyle name="Normal 30" xfId="938" xr:uid="{00000000-0005-0000-0000-000033030000}"/>
    <cellStyle name="Normal 30 2" xfId="939" xr:uid="{00000000-0005-0000-0000-000034030000}"/>
    <cellStyle name="Normal 30 2 2" xfId="940" xr:uid="{00000000-0005-0000-0000-000035030000}"/>
    <cellStyle name="Normal 30 3" xfId="941" xr:uid="{00000000-0005-0000-0000-000036030000}"/>
    <cellStyle name="Normal 31" xfId="942" xr:uid="{00000000-0005-0000-0000-000037030000}"/>
    <cellStyle name="Normal 31 2" xfId="943" xr:uid="{00000000-0005-0000-0000-000038030000}"/>
    <cellStyle name="Normal 31 2 2" xfId="944" xr:uid="{00000000-0005-0000-0000-000039030000}"/>
    <cellStyle name="Normal 31 3" xfId="945" xr:uid="{00000000-0005-0000-0000-00003A030000}"/>
    <cellStyle name="Normal 32" xfId="946" xr:uid="{00000000-0005-0000-0000-00003B030000}"/>
    <cellStyle name="Normal 32 2" xfId="947" xr:uid="{00000000-0005-0000-0000-00003C030000}"/>
    <cellStyle name="Normal 32 2 2" xfId="948" xr:uid="{00000000-0005-0000-0000-00003D030000}"/>
    <cellStyle name="Normal 32 3" xfId="949" xr:uid="{00000000-0005-0000-0000-00003E030000}"/>
    <cellStyle name="Normal 33" xfId="950" xr:uid="{00000000-0005-0000-0000-00003F030000}"/>
    <cellStyle name="Normal 33 2" xfId="951" xr:uid="{00000000-0005-0000-0000-000040030000}"/>
    <cellStyle name="Normal 33 2 2" xfId="952" xr:uid="{00000000-0005-0000-0000-000041030000}"/>
    <cellStyle name="Normal 33 3" xfId="953" xr:uid="{00000000-0005-0000-0000-000042030000}"/>
    <cellStyle name="Normal 34" xfId="954" xr:uid="{00000000-0005-0000-0000-000043030000}"/>
    <cellStyle name="Normal 34 2" xfId="955" xr:uid="{00000000-0005-0000-0000-000044030000}"/>
    <cellStyle name="Normal 34 2 2" xfId="956" xr:uid="{00000000-0005-0000-0000-000045030000}"/>
    <cellStyle name="Normal 34 3" xfId="957" xr:uid="{00000000-0005-0000-0000-000046030000}"/>
    <cellStyle name="Normal 35" xfId="958" xr:uid="{00000000-0005-0000-0000-000047030000}"/>
    <cellStyle name="Normal 36" xfId="959" xr:uid="{00000000-0005-0000-0000-000048030000}"/>
    <cellStyle name="Normal 37" xfId="123" xr:uid="{00000000-0005-0000-0000-000049030000}"/>
    <cellStyle name="Normal 4" xfId="111" xr:uid="{00000000-0005-0000-0000-00009B000000}"/>
    <cellStyle name="Normal 4 2" xfId="112" xr:uid="{00000000-0005-0000-0000-00009C000000}"/>
    <cellStyle name="Normal 4 3" xfId="961" xr:uid="{00000000-0005-0000-0000-00004C030000}"/>
    <cellStyle name="Normal 4 4" xfId="962" xr:uid="{00000000-0005-0000-0000-00004D030000}"/>
    <cellStyle name="Normal 4 5" xfId="960" xr:uid="{00000000-0005-0000-0000-00004A030000}"/>
    <cellStyle name="Normal 5" xfId="963" xr:uid="{00000000-0005-0000-0000-00004E030000}"/>
    <cellStyle name="Normal 6" xfId="964" xr:uid="{00000000-0005-0000-0000-00004F030000}"/>
    <cellStyle name="Normal 6 2" xfId="965" xr:uid="{00000000-0005-0000-0000-000050030000}"/>
    <cellStyle name="Normal 6 2 2" xfId="966" xr:uid="{00000000-0005-0000-0000-000051030000}"/>
    <cellStyle name="Normal 6 2 2 2" xfId="967" xr:uid="{00000000-0005-0000-0000-000052030000}"/>
    <cellStyle name="Normal 6 2 3" xfId="968" xr:uid="{00000000-0005-0000-0000-000053030000}"/>
    <cellStyle name="Normal 6 3" xfId="969" xr:uid="{00000000-0005-0000-0000-000054030000}"/>
    <cellStyle name="Normal 6 3 2" xfId="970" xr:uid="{00000000-0005-0000-0000-000055030000}"/>
    <cellStyle name="Normal 6 4" xfId="971" xr:uid="{00000000-0005-0000-0000-000056030000}"/>
    <cellStyle name="Normal 7" xfId="972" xr:uid="{00000000-0005-0000-0000-000057030000}"/>
    <cellStyle name="Normal 7 2" xfId="973" xr:uid="{00000000-0005-0000-0000-000058030000}"/>
    <cellStyle name="Normal 7 2 2" xfId="974" xr:uid="{00000000-0005-0000-0000-000059030000}"/>
    <cellStyle name="Normal 7 2 2 2" xfId="975" xr:uid="{00000000-0005-0000-0000-00005A030000}"/>
    <cellStyle name="Normal 7 2 3" xfId="976" xr:uid="{00000000-0005-0000-0000-00005B030000}"/>
    <cellStyle name="Normal 7 3" xfId="977" xr:uid="{00000000-0005-0000-0000-00005C030000}"/>
    <cellStyle name="Normal 7 3 2" xfId="978" xr:uid="{00000000-0005-0000-0000-00005D030000}"/>
    <cellStyle name="Normal 7 4" xfId="979" xr:uid="{00000000-0005-0000-0000-00005E030000}"/>
    <cellStyle name="Normal 74" xfId="980" xr:uid="{00000000-0005-0000-0000-00005F030000}"/>
    <cellStyle name="Normal 8" xfId="981" xr:uid="{00000000-0005-0000-0000-000060030000}"/>
    <cellStyle name="Normal 8 2" xfId="982" xr:uid="{00000000-0005-0000-0000-000061030000}"/>
    <cellStyle name="Normal 8 3" xfId="983" xr:uid="{00000000-0005-0000-0000-000062030000}"/>
    <cellStyle name="Normal 8 4" xfId="984" xr:uid="{00000000-0005-0000-0000-000063030000}"/>
    <cellStyle name="Normal 9" xfId="985" xr:uid="{00000000-0005-0000-0000-000064030000}"/>
    <cellStyle name="Normal 9 2" xfId="986" xr:uid="{00000000-0005-0000-0000-000065030000}"/>
    <cellStyle name="Normal 9 3" xfId="987" xr:uid="{00000000-0005-0000-0000-000066030000}"/>
    <cellStyle name="Normal 9 4" xfId="988" xr:uid="{00000000-0005-0000-0000-000067030000}"/>
    <cellStyle name="Normalny_Arkusz7" xfId="989" xr:uid="{00000000-0005-0000-0000-000068030000}"/>
    <cellStyle name="Note 2" xfId="113" xr:uid="{00000000-0005-0000-0000-00009D000000}"/>
    <cellStyle name="oft Excel]_x000d__x000a_Comment=The open=/f lines load custom functions into the Paste Function list._x000d__x000a_Maximized=2_x000d__x000a_Basics=1_x000d__x000a_A" xfId="990" xr:uid="{00000000-0005-0000-0000-000069030000}"/>
    <cellStyle name="oft Excel]_x000d__x000a_Comment=The open=/f lines load custom functions into the Paste Function list._x000d__x000a_Maximized=3_x000d__x000a_Basics=1_x000d__x000a_A" xfId="991" xr:uid="{00000000-0005-0000-0000-00006A030000}"/>
    <cellStyle name="Output 2" xfId="114" xr:uid="{00000000-0005-0000-0000-00009E000000}"/>
    <cellStyle name="Output Amounts" xfId="992" xr:uid="{00000000-0005-0000-0000-00006B030000}"/>
    <cellStyle name="Output Column Headings" xfId="993" xr:uid="{00000000-0005-0000-0000-00006C030000}"/>
    <cellStyle name="Output Line Items" xfId="994" xr:uid="{00000000-0005-0000-0000-00006D030000}"/>
    <cellStyle name="Output Report Heading" xfId="995" xr:uid="{00000000-0005-0000-0000-00006E030000}"/>
    <cellStyle name="Output Report Title" xfId="996" xr:uid="{00000000-0005-0000-0000-00006F030000}"/>
    <cellStyle name="Percent" xfId="2" builtinId="5"/>
    <cellStyle name="Percent (0)" xfId="997" xr:uid="{00000000-0005-0000-0000-000070030000}"/>
    <cellStyle name="Percent [0]" xfId="998" xr:uid="{00000000-0005-0000-0000-000071030000}"/>
    <cellStyle name="Percent [00]" xfId="999" xr:uid="{00000000-0005-0000-0000-000072030000}"/>
    <cellStyle name="Percent [1]" xfId="1000" xr:uid="{00000000-0005-0000-0000-000073030000}"/>
    <cellStyle name="Percent [2]" xfId="1001" xr:uid="{00000000-0005-0000-0000-000074030000}"/>
    <cellStyle name="Percent 10" xfId="1002" xr:uid="{00000000-0005-0000-0000-000075030000}"/>
    <cellStyle name="Percent 10 2" xfId="1003" xr:uid="{00000000-0005-0000-0000-000076030000}"/>
    <cellStyle name="Percent 10 2 2" xfId="1004" xr:uid="{00000000-0005-0000-0000-000077030000}"/>
    <cellStyle name="Percent 10 3" xfId="1005" xr:uid="{00000000-0005-0000-0000-000078030000}"/>
    <cellStyle name="Percent 11" xfId="1006" xr:uid="{00000000-0005-0000-0000-000079030000}"/>
    <cellStyle name="Percent 12" xfId="1007" xr:uid="{00000000-0005-0000-0000-00007A030000}"/>
    <cellStyle name="Percent 13" xfId="1008" xr:uid="{00000000-0005-0000-0000-00007B030000}"/>
    <cellStyle name="Percent 14" xfId="125" xr:uid="{00000000-0005-0000-0000-00007C030000}"/>
    <cellStyle name="Percent 2" xfId="7" xr:uid="{00000000-0005-0000-0000-000033000000}"/>
    <cellStyle name="Percent 2 10" xfId="1009" xr:uid="{00000000-0005-0000-0000-00007E030000}"/>
    <cellStyle name="Percent 2 11" xfId="1010" xr:uid="{00000000-0005-0000-0000-00007F030000}"/>
    <cellStyle name="Percent 2 11 2" xfId="1011" xr:uid="{00000000-0005-0000-0000-000080030000}"/>
    <cellStyle name="Percent 2 12" xfId="1012" xr:uid="{00000000-0005-0000-0000-000081030000}"/>
    <cellStyle name="Percent 2 2" xfId="115" xr:uid="{00000000-0005-0000-0000-00009F000000}"/>
    <cellStyle name="Percent 2 2 2" xfId="1014" xr:uid="{00000000-0005-0000-0000-000083030000}"/>
    <cellStyle name="Percent 2 2 3" xfId="1015" xr:uid="{00000000-0005-0000-0000-000084030000}"/>
    <cellStyle name="Percent 2 2 3 2" xfId="1016" xr:uid="{00000000-0005-0000-0000-000085030000}"/>
    <cellStyle name="Percent 2 2 4" xfId="1017" xr:uid="{00000000-0005-0000-0000-000086030000}"/>
    <cellStyle name="Percent 2 2 5" xfId="1018" xr:uid="{00000000-0005-0000-0000-000087030000}"/>
    <cellStyle name="Percent 2 2 6" xfId="1019" xr:uid="{00000000-0005-0000-0000-000088030000}"/>
    <cellStyle name="Percent 2 2 7" xfId="1013" xr:uid="{00000000-0005-0000-0000-000082030000}"/>
    <cellStyle name="Percent 2 3" xfId="1020" xr:uid="{00000000-0005-0000-0000-000089030000}"/>
    <cellStyle name="Percent 2 3 2" xfId="1021" xr:uid="{00000000-0005-0000-0000-00008A030000}"/>
    <cellStyle name="Percent 2 3 3" xfId="1022" xr:uid="{00000000-0005-0000-0000-00008B030000}"/>
    <cellStyle name="Percent 2 3 3 2" xfId="1023" xr:uid="{00000000-0005-0000-0000-00008C030000}"/>
    <cellStyle name="Percent 2 3 4" xfId="1024" xr:uid="{00000000-0005-0000-0000-00008D030000}"/>
    <cellStyle name="Percent 2 4" xfId="1025" xr:uid="{00000000-0005-0000-0000-00008E030000}"/>
    <cellStyle name="Percent 2 5" xfId="1026" xr:uid="{00000000-0005-0000-0000-00008F030000}"/>
    <cellStyle name="Percent 2 6" xfId="1027" xr:uid="{00000000-0005-0000-0000-000090030000}"/>
    <cellStyle name="Percent 2 7" xfId="1028" xr:uid="{00000000-0005-0000-0000-000091030000}"/>
    <cellStyle name="Percent 2 8" xfId="1029" xr:uid="{00000000-0005-0000-0000-000092030000}"/>
    <cellStyle name="Percent 2 9" xfId="1030" xr:uid="{00000000-0005-0000-0000-000093030000}"/>
    <cellStyle name="Percent 3" xfId="116" xr:uid="{00000000-0005-0000-0000-0000A0000000}"/>
    <cellStyle name="Percent 3 2" xfId="1032" xr:uid="{00000000-0005-0000-0000-000095030000}"/>
    <cellStyle name="Percent 4" xfId="1033" xr:uid="{00000000-0005-0000-0000-000096030000}"/>
    <cellStyle name="Percent 5" xfId="1034" xr:uid="{00000000-0005-0000-0000-000097030000}"/>
    <cellStyle name="Percent 5 2" xfId="1035" xr:uid="{00000000-0005-0000-0000-000098030000}"/>
    <cellStyle name="Percent 6" xfId="1036" xr:uid="{00000000-0005-0000-0000-000099030000}"/>
    <cellStyle name="Percent 6 2" xfId="1037" xr:uid="{00000000-0005-0000-0000-00009A030000}"/>
    <cellStyle name="Percent 7" xfId="1038" xr:uid="{00000000-0005-0000-0000-00009B030000}"/>
    <cellStyle name="Percent 7 2" xfId="1039" xr:uid="{00000000-0005-0000-0000-00009C030000}"/>
    <cellStyle name="Percent 8" xfId="1040" xr:uid="{00000000-0005-0000-0000-00009D030000}"/>
    <cellStyle name="Percent 8 2" xfId="1041" xr:uid="{00000000-0005-0000-0000-00009E030000}"/>
    <cellStyle name="Percent 8 3" xfId="1042" xr:uid="{00000000-0005-0000-0000-00009F030000}"/>
    <cellStyle name="Percent 8 3 2" xfId="1043" xr:uid="{00000000-0005-0000-0000-0000A0030000}"/>
    <cellStyle name="Percent 8 4" xfId="1044" xr:uid="{00000000-0005-0000-0000-0000A1030000}"/>
    <cellStyle name="Percent 9" xfId="1045" xr:uid="{00000000-0005-0000-0000-0000A2030000}"/>
    <cellStyle name="PrePop Currency (0)" xfId="1046" xr:uid="{00000000-0005-0000-0000-0000A3030000}"/>
    <cellStyle name="PrePop Currency (2)" xfId="1047" xr:uid="{00000000-0005-0000-0000-0000A4030000}"/>
    <cellStyle name="PrePop Units (0)" xfId="1048" xr:uid="{00000000-0005-0000-0000-0000A5030000}"/>
    <cellStyle name="PrePop Units (1)" xfId="1049" xr:uid="{00000000-0005-0000-0000-0000A6030000}"/>
    <cellStyle name="PrePop Units (2)" xfId="1050" xr:uid="{00000000-0005-0000-0000-0000A7030000}"/>
    <cellStyle name="PSChar" xfId="1051" xr:uid="{00000000-0005-0000-0000-0000A8030000}"/>
    <cellStyle name="PSDate" xfId="1052" xr:uid="{00000000-0005-0000-0000-0000A9030000}"/>
    <cellStyle name="PSDec" xfId="1053" xr:uid="{00000000-0005-0000-0000-0000AA030000}"/>
    <cellStyle name="PSHeading" xfId="1054" xr:uid="{00000000-0005-0000-0000-0000AB030000}"/>
    <cellStyle name="PSInt" xfId="1055" xr:uid="{00000000-0005-0000-0000-0000AC030000}"/>
    <cellStyle name="PSSpacer" xfId="1056" xr:uid="{00000000-0005-0000-0000-0000AD030000}"/>
    <cellStyle name="ReportFinancials" xfId="1057" xr:uid="{00000000-0005-0000-0000-0000AE030000}"/>
    <cellStyle name="s]_x000d__x000a_spooler=yes_x000d__x000a_load=_x000d__x000a_Beep=yes_x000d__x000a_NullPort=None_x000d__x000a_BorderWidth=3_x000d__x000a_CursorBlinkRate=1200_x000d__x000a_DoubleClickSpeed=452_x000d__x000a_Programs=co" xfId="1058" xr:uid="{00000000-0005-0000-0000-0000AF030000}"/>
    <cellStyle name="sionable premium" xfId="117" xr:uid="{00000000-0005-0000-0000-0000A1000000}"/>
    <cellStyle name="Standard_Anpassen der Amortisation" xfId="1059" xr:uid="{00000000-0005-0000-0000-0000B0030000}"/>
    <cellStyle name="Style 1" xfId="1060" xr:uid="{00000000-0005-0000-0000-0000B1030000}"/>
    <cellStyle name="Style 1 2" xfId="14" xr:uid="{00000000-0005-0000-0000-00003A000000}"/>
    <cellStyle name="Style 1 3" xfId="1061" xr:uid="{00000000-0005-0000-0000-0000B3030000}"/>
    <cellStyle name="Style 1 4" xfId="1062" xr:uid="{00000000-0005-0000-0000-0000B4030000}"/>
    <cellStyle name="Sub routine" xfId="1063" xr:uid="{00000000-0005-0000-0000-0000B5030000}"/>
    <cellStyle name="Successful" xfId="1064" xr:uid="{00000000-0005-0000-0000-0000B6030000}"/>
    <cellStyle name="Table_header" xfId="1065" xr:uid="{00000000-0005-0000-0000-0000B7030000}"/>
    <cellStyle name="Text Indent A" xfId="1066" xr:uid="{00000000-0005-0000-0000-0000B8030000}"/>
    <cellStyle name="Text Indent B" xfId="1067" xr:uid="{00000000-0005-0000-0000-0000B9030000}"/>
    <cellStyle name="Text Indent C" xfId="1068" xr:uid="{00000000-0005-0000-0000-0000BA030000}"/>
    <cellStyle name="þ_x001d_ð·_x000c_æþ'_x000d_ßþU_x0001_Ø_x0005_ü_x0014__x0007__x0001__x0001_" xfId="1069" xr:uid="{00000000-0005-0000-0000-0000BB030000}"/>
    <cellStyle name="Title 2" xfId="118" xr:uid="{00000000-0005-0000-0000-0000A2000000}"/>
    <cellStyle name="Total 2" xfId="119" xr:uid="{00000000-0005-0000-0000-0000A3000000}"/>
    <cellStyle name="unsent" xfId="1070" xr:uid="{00000000-0005-0000-0000-0000BC030000}"/>
    <cellStyle name="Update" xfId="1071" xr:uid="{00000000-0005-0000-0000-0000BD030000}"/>
    <cellStyle name="Upload" xfId="1072" xr:uid="{00000000-0005-0000-0000-0000BE030000}"/>
    <cellStyle name="Währung [0]_Compiling Utility Macros" xfId="1073" xr:uid="{00000000-0005-0000-0000-0000BF030000}"/>
    <cellStyle name="Währung_Compiling Utility Macros" xfId="1074" xr:uid="{00000000-0005-0000-0000-0000C0030000}"/>
    <cellStyle name="Warning Text 2" xfId="120" xr:uid="{00000000-0005-0000-0000-0000A4000000}"/>
    <cellStyle name="xuan" xfId="1075" xr:uid="{00000000-0005-0000-0000-0000C1030000}"/>
    <cellStyle name=" [0.00]_ Att. 1- Cover" xfId="1076" xr:uid="{00000000-0005-0000-0000-0000C2030000}"/>
    <cellStyle name="_ Att. 1- Cover" xfId="1077" xr:uid="{00000000-0005-0000-0000-0000C3030000}"/>
    <cellStyle name="?_ Att. 1- Cover" xfId="1078" xr:uid="{00000000-0005-0000-0000-0000C4030000}"/>
    <cellStyle name="똿뗦먛귟 [0.00]_PRODUCT DETAIL Q1" xfId="1079" xr:uid="{00000000-0005-0000-0000-0000C5030000}"/>
    <cellStyle name="똿뗦먛귟_PRODUCT DETAIL Q1" xfId="1080" xr:uid="{00000000-0005-0000-0000-0000C6030000}"/>
    <cellStyle name="믅됞 [0.00]_PRODUCT DETAIL Q1" xfId="1081" xr:uid="{00000000-0005-0000-0000-0000C7030000}"/>
    <cellStyle name="믅됞_PRODUCT DETAIL Q1" xfId="1082" xr:uid="{00000000-0005-0000-0000-0000C8030000}"/>
    <cellStyle name="백분율_95" xfId="1083" xr:uid="{00000000-0005-0000-0000-0000C9030000}"/>
    <cellStyle name="뷭?_BOOKSHIP" xfId="1084" xr:uid="{00000000-0005-0000-0000-0000CA030000}"/>
    <cellStyle name="콤마 [0]_1202" xfId="1085" xr:uid="{00000000-0005-0000-0000-0000CB030000}"/>
    <cellStyle name="콤마_1202" xfId="1086" xr:uid="{00000000-0005-0000-0000-0000CC030000}"/>
    <cellStyle name="통화 [0]_1202" xfId="1087" xr:uid="{00000000-0005-0000-0000-0000CD030000}"/>
    <cellStyle name="통화_1202" xfId="1088" xr:uid="{00000000-0005-0000-0000-0000CE030000}"/>
    <cellStyle name="표준_(정보부문)월별인원계획" xfId="1089" xr:uid="{00000000-0005-0000-0000-0000CF030000}"/>
    <cellStyle name="一般_00Q3902REV.1" xfId="1090" xr:uid="{00000000-0005-0000-0000-0000D0030000}"/>
    <cellStyle name="千分位[0]_00Q3902REV.1" xfId="1091" xr:uid="{00000000-0005-0000-0000-0000D1030000}"/>
    <cellStyle name="千分位_00Q3902REV.1" xfId="1092" xr:uid="{00000000-0005-0000-0000-0000D2030000}"/>
    <cellStyle name="好" xfId="1093" xr:uid="{00000000-0005-0000-0000-0000D3030000}"/>
    <cellStyle name="差" xfId="1094" xr:uid="{00000000-0005-0000-0000-0000D4030000}"/>
    <cellStyle name="强调文字颜色 1" xfId="1095" xr:uid="{00000000-0005-0000-0000-0000D5030000}"/>
    <cellStyle name="强调文字颜色 2" xfId="1096" xr:uid="{00000000-0005-0000-0000-0000D6030000}"/>
    <cellStyle name="强调文字颜色 3" xfId="1097" xr:uid="{00000000-0005-0000-0000-0000D7030000}"/>
    <cellStyle name="强调文字颜色 4" xfId="1098" xr:uid="{00000000-0005-0000-0000-0000D8030000}"/>
    <cellStyle name="强调文字颜色 5" xfId="1099" xr:uid="{00000000-0005-0000-0000-0000D9030000}"/>
    <cellStyle name="强调文字颜色 6" xfId="1100" xr:uid="{00000000-0005-0000-0000-0000DA030000}"/>
    <cellStyle name="标题" xfId="1101" xr:uid="{00000000-0005-0000-0000-0000DB030000}"/>
    <cellStyle name="标题 1" xfId="1102" xr:uid="{00000000-0005-0000-0000-0000DC030000}"/>
    <cellStyle name="标题 2" xfId="1103" xr:uid="{00000000-0005-0000-0000-0000DD030000}"/>
    <cellStyle name="标题 3" xfId="1104" xr:uid="{00000000-0005-0000-0000-0000DE030000}"/>
    <cellStyle name="标题 4" xfId="1105" xr:uid="{00000000-0005-0000-0000-0000DF030000}"/>
    <cellStyle name="桁区切り [0.00]_7月5日提出（HZM）" xfId="1106" xr:uid="{00000000-0005-0000-0000-0000E0030000}"/>
    <cellStyle name="桁区切り_08-00 NET Summary" xfId="1107" xr:uid="{00000000-0005-0000-0000-0000E1030000}"/>
    <cellStyle name="检查单元格" xfId="1108" xr:uid="{00000000-0005-0000-0000-0000E2030000}"/>
    <cellStyle name="標準_(A1)BOQ " xfId="1109" xr:uid="{00000000-0005-0000-0000-0000E3030000}"/>
    <cellStyle name="汇总" xfId="1110" xr:uid="{00000000-0005-0000-0000-0000E4030000}"/>
    <cellStyle name="汇总 2" xfId="1111" xr:uid="{00000000-0005-0000-0000-0000E5030000}"/>
    <cellStyle name="汇总 3" xfId="1112" xr:uid="{00000000-0005-0000-0000-0000E6030000}"/>
    <cellStyle name="注释" xfId="1113" xr:uid="{00000000-0005-0000-0000-0000E7030000}"/>
    <cellStyle name="注释 2" xfId="1114" xr:uid="{00000000-0005-0000-0000-0000E8030000}"/>
    <cellStyle name="注释 3" xfId="1115" xr:uid="{00000000-0005-0000-0000-0000E9030000}"/>
    <cellStyle name="解释性文本" xfId="1116" xr:uid="{00000000-0005-0000-0000-0000EA030000}"/>
    <cellStyle name="警告文本" xfId="1117" xr:uid="{00000000-0005-0000-0000-0000EB030000}"/>
    <cellStyle name="计算" xfId="1118" xr:uid="{00000000-0005-0000-0000-0000EC030000}"/>
    <cellStyle name="计算 2" xfId="1119" xr:uid="{00000000-0005-0000-0000-0000ED030000}"/>
    <cellStyle name="计算 3" xfId="1120" xr:uid="{00000000-0005-0000-0000-0000EE030000}"/>
    <cellStyle name="貨幣 [0]_00Q3902REV.1" xfId="1121" xr:uid="{00000000-0005-0000-0000-0000EF030000}"/>
    <cellStyle name="貨幣[0]_BRE" xfId="1122" xr:uid="{00000000-0005-0000-0000-0000F0030000}"/>
    <cellStyle name="貨幣_00Q3902REV.1" xfId="1123" xr:uid="{00000000-0005-0000-0000-0000F1030000}"/>
    <cellStyle name="输入" xfId="1124" xr:uid="{00000000-0005-0000-0000-0000F2030000}"/>
    <cellStyle name="输入 2" xfId="1125" xr:uid="{00000000-0005-0000-0000-0000F3030000}"/>
    <cellStyle name="输入 3" xfId="1126" xr:uid="{00000000-0005-0000-0000-0000F4030000}"/>
    <cellStyle name="输出" xfId="1127" xr:uid="{00000000-0005-0000-0000-0000F5030000}"/>
    <cellStyle name="输出 2" xfId="1128" xr:uid="{00000000-0005-0000-0000-0000F6030000}"/>
    <cellStyle name="输出 3" xfId="1129" xr:uid="{00000000-0005-0000-0000-0000F7030000}"/>
    <cellStyle name="适中" xfId="1130" xr:uid="{00000000-0005-0000-0000-0000F8030000}"/>
    <cellStyle name="链接单元格" xfId="1131" xr:uid="{00000000-0005-0000-0000-0000F9030000}"/>
    <cellStyle name="非表示" xfId="1132" xr:uid="{00000000-0005-0000-0000-0000FA030000}"/>
  </cellStyles>
  <dxfs count="0"/>
  <tableStyles count="0" defaultTableStyle="TableStyleMedium2" defaultPivotStyle="PivotStyleLight16"/>
  <colors>
    <mruColors>
      <color rgb="FF3366CC"/>
      <color rgb="FF336699"/>
      <color rgb="FF0066FF"/>
      <color rgb="FF3399FF"/>
      <color rgb="FF3366FF"/>
      <color rgb="FF006699"/>
      <color rgb="FF0066CC"/>
      <color rgb="FF003366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view="pageBreakPreview" zoomScaleSheetLayoutView="100" workbookViewId="0">
      <pane xSplit="1" ySplit="2" topLeftCell="H36" activePane="bottomRight" state="frozen"/>
      <selection pane="topRight" activeCell="B1" sqref="B1"/>
      <selection pane="bottomLeft" activeCell="A4" sqref="A4"/>
      <selection pane="bottomRight" activeCell="H46" sqref="H46"/>
    </sheetView>
  </sheetViews>
  <sheetFormatPr defaultRowHeight="15"/>
  <cols>
    <col min="1" max="1" width="45.28515625" style="11" customWidth="1"/>
    <col min="2" max="2" width="12.28515625" customWidth="1"/>
    <col min="3" max="3" width="11.5703125" customWidth="1"/>
    <col min="4" max="4" width="13.7109375" customWidth="1"/>
    <col min="5" max="5" width="12.28515625" customWidth="1"/>
    <col min="6" max="6" width="11.7109375" customWidth="1"/>
    <col min="7" max="7" width="10.7109375" customWidth="1"/>
    <col min="8" max="8" width="11.5703125" customWidth="1"/>
    <col min="9" max="9" width="11.42578125" customWidth="1"/>
    <col min="10" max="10" width="12.140625" customWidth="1"/>
    <col min="11" max="11" width="13.7109375" customWidth="1"/>
    <col min="12" max="12" width="16.140625" customWidth="1"/>
    <col min="13" max="13" width="17.7109375" customWidth="1"/>
  </cols>
  <sheetData>
    <row r="1" spans="1:13" ht="15.75" thickBot="1">
      <c r="A1" s="460" t="s">
        <v>85</v>
      </c>
      <c r="B1" s="460"/>
      <c r="C1" s="460"/>
      <c r="D1" s="460"/>
      <c r="E1" s="460"/>
      <c r="M1" t="s">
        <v>0</v>
      </c>
    </row>
    <row r="2" spans="1:13" s="105" customFormat="1" ht="36.75" thickBot="1">
      <c r="A2" s="100" t="s">
        <v>1</v>
      </c>
      <c r="B2" s="101" t="s">
        <v>42</v>
      </c>
      <c r="C2" s="102" t="s">
        <v>2</v>
      </c>
      <c r="D2" s="83" t="s">
        <v>3</v>
      </c>
      <c r="E2" s="83" t="s">
        <v>4</v>
      </c>
      <c r="F2" s="83" t="s">
        <v>5</v>
      </c>
      <c r="G2" s="103" t="s">
        <v>6</v>
      </c>
      <c r="H2" s="104" t="s">
        <v>7</v>
      </c>
      <c r="I2" s="102" t="s">
        <v>8</v>
      </c>
      <c r="J2" s="103" t="s">
        <v>37</v>
      </c>
      <c r="K2" s="103" t="s">
        <v>77</v>
      </c>
      <c r="L2" s="103" t="s">
        <v>41</v>
      </c>
      <c r="M2" s="97" t="s">
        <v>9</v>
      </c>
    </row>
    <row r="3" spans="1:13" s="77" customFormat="1" ht="15.75">
      <c r="A3" s="116" t="s">
        <v>49</v>
      </c>
      <c r="B3" s="75"/>
      <c r="C3" s="76"/>
      <c r="D3" s="76"/>
      <c r="E3" s="76"/>
      <c r="F3" s="76"/>
      <c r="G3" s="76"/>
      <c r="H3" s="76"/>
      <c r="I3" s="76"/>
      <c r="J3" s="57"/>
      <c r="K3" s="57"/>
      <c r="L3" s="57"/>
      <c r="M3" s="57">
        <f t="shared" ref="M3:M6" si="0">E3-G3-H3-I3-L3</f>
        <v>0</v>
      </c>
    </row>
    <row r="4" spans="1:13" s="77" customFormat="1" ht="15.75">
      <c r="A4" s="454" t="s">
        <v>75</v>
      </c>
      <c r="B4" s="76">
        <v>7.17</v>
      </c>
      <c r="C4" s="76">
        <v>7.17</v>
      </c>
      <c r="D4" s="76">
        <v>5.74</v>
      </c>
      <c r="E4" s="76">
        <v>4.29</v>
      </c>
      <c r="F4" s="76">
        <v>3.5565846896939539</v>
      </c>
      <c r="G4" s="76">
        <v>3.22</v>
      </c>
      <c r="H4" s="76">
        <v>-0.15</v>
      </c>
      <c r="I4" s="76">
        <v>11.05</v>
      </c>
      <c r="J4" s="57">
        <v>0</v>
      </c>
      <c r="K4" s="57">
        <v>0</v>
      </c>
      <c r="L4" s="57">
        <f t="shared" ref="L4:L28" si="1">J4+K4</f>
        <v>0</v>
      </c>
      <c r="M4" s="57">
        <f t="shared" si="0"/>
        <v>-9.8300000000000018</v>
      </c>
    </row>
    <row r="5" spans="1:13" s="77" customFormat="1" ht="15.75">
      <c r="A5" s="158" t="s">
        <v>10</v>
      </c>
      <c r="B5" s="302">
        <v>2418.1648</v>
      </c>
      <c r="C5" s="302">
        <v>2429.3951000000002</v>
      </c>
      <c r="D5" s="302">
        <v>1730.7536</v>
      </c>
      <c r="E5" s="302">
        <v>1612.1090999999999</v>
      </c>
      <c r="F5" s="302">
        <v>1202.5438999999999</v>
      </c>
      <c r="G5" s="302">
        <v>1059.5231000000001</v>
      </c>
      <c r="H5" s="302">
        <v>81.514499999999998</v>
      </c>
      <c r="I5" s="302">
        <v>342.75720000000001</v>
      </c>
      <c r="J5" s="302">
        <v>-4.4070999999999998</v>
      </c>
      <c r="K5" s="302">
        <v>3.83</v>
      </c>
      <c r="L5" s="57">
        <f t="shared" si="1"/>
        <v>-0.57709999999999972</v>
      </c>
      <c r="M5" s="57">
        <v>128.31</v>
      </c>
    </row>
    <row r="6" spans="1:13" s="77" customFormat="1" ht="15.75">
      <c r="A6" s="158" t="s">
        <v>50</v>
      </c>
      <c r="B6" s="75">
        <v>385.30759999999998</v>
      </c>
      <c r="C6" s="76">
        <v>399.89510000000001</v>
      </c>
      <c r="D6" s="76">
        <v>320.1071</v>
      </c>
      <c r="E6" s="76">
        <v>318.40089999999998</v>
      </c>
      <c r="F6" s="76">
        <v>329.9803</v>
      </c>
      <c r="G6" s="76">
        <v>248.64150000000001</v>
      </c>
      <c r="H6" s="76">
        <v>28.014600000000002</v>
      </c>
      <c r="I6" s="76">
        <v>102.3596</v>
      </c>
      <c r="J6" s="57">
        <v>0.5373</v>
      </c>
      <c r="K6" s="57">
        <v>-0.47470000000000001</v>
      </c>
      <c r="L6" s="57">
        <f t="shared" si="1"/>
        <v>6.2599999999999989E-2</v>
      </c>
      <c r="M6" s="57">
        <f t="shared" si="0"/>
        <v>-60.677400000000034</v>
      </c>
    </row>
    <row r="7" spans="1:13" s="77" customFormat="1" ht="15.75">
      <c r="A7" s="158" t="s">
        <v>51</v>
      </c>
      <c r="B7" s="259">
        <v>950.98</v>
      </c>
      <c r="C7" s="76">
        <v>952.89</v>
      </c>
      <c r="D7" s="76">
        <v>768.58</v>
      </c>
      <c r="E7" s="76">
        <v>727.37</v>
      </c>
      <c r="F7" s="76">
        <v>654.5</v>
      </c>
      <c r="G7" s="76">
        <v>549.36</v>
      </c>
      <c r="H7" s="76">
        <v>27.67</v>
      </c>
      <c r="I7" s="76">
        <v>190.3</v>
      </c>
      <c r="J7" s="57">
        <v>0</v>
      </c>
      <c r="K7" s="57">
        <v>0</v>
      </c>
      <c r="L7" s="57">
        <f t="shared" si="1"/>
        <v>0</v>
      </c>
      <c r="M7" s="57">
        <f t="shared" ref="M7:M28" si="2">E7-G7-H7-I7-L7</f>
        <v>-39.960000000000036</v>
      </c>
    </row>
    <row r="8" spans="1:13" s="77" customFormat="1" ht="15.75">
      <c r="A8" s="158" t="s">
        <v>73</v>
      </c>
      <c r="B8" s="79">
        <v>98.040800000000004</v>
      </c>
      <c r="C8" s="76">
        <v>98.040800000000004</v>
      </c>
      <c r="D8" s="76">
        <v>63.296900000000001</v>
      </c>
      <c r="E8" s="76">
        <v>31.036999999999999</v>
      </c>
      <c r="F8" s="76">
        <v>6.4437837930000006</v>
      </c>
      <c r="G8" s="76">
        <v>3.4417</v>
      </c>
      <c r="H8" s="76">
        <v>-6.3708999999999998</v>
      </c>
      <c r="I8" s="76">
        <v>34.520000000000003</v>
      </c>
      <c r="J8" s="57">
        <v>5.7206000000000001</v>
      </c>
      <c r="K8" s="57">
        <v>0</v>
      </c>
      <c r="L8" s="57">
        <f t="shared" si="1"/>
        <v>5.7206000000000001</v>
      </c>
      <c r="M8" s="57">
        <f t="shared" si="2"/>
        <v>-6.2744000000000026</v>
      </c>
    </row>
    <row r="9" spans="1:13" s="77" customFormat="1">
      <c r="A9" s="159" t="s">
        <v>79</v>
      </c>
      <c r="B9" s="303">
        <v>7.3680000000000003</v>
      </c>
      <c r="C9" s="304">
        <v>9.56</v>
      </c>
      <c r="D9" s="305">
        <v>2.6084999999999998</v>
      </c>
      <c r="E9" s="306">
        <v>-0.3987</v>
      </c>
      <c r="F9" s="307">
        <v>0.5786</v>
      </c>
      <c r="G9" s="308">
        <v>0.2989</v>
      </c>
      <c r="H9" s="309">
        <v>-3.2473000000000001</v>
      </c>
      <c r="I9" s="310">
        <v>13.544499999999999</v>
      </c>
      <c r="J9" s="57">
        <v>0</v>
      </c>
      <c r="K9" s="57">
        <v>0</v>
      </c>
      <c r="L9" s="57">
        <f t="shared" si="1"/>
        <v>0</v>
      </c>
      <c r="M9" s="57">
        <f t="shared" si="2"/>
        <v>-10.9948</v>
      </c>
    </row>
    <row r="10" spans="1:13" s="77" customFormat="1" ht="15.75">
      <c r="A10" s="158" t="s">
        <v>52</v>
      </c>
      <c r="B10" s="314">
        <v>515.0915</v>
      </c>
      <c r="C10" s="315">
        <v>532.02139999999997</v>
      </c>
      <c r="D10" s="316">
        <v>404.37290000000002</v>
      </c>
      <c r="E10" s="317">
        <v>355.28129999999999</v>
      </c>
      <c r="F10" s="318">
        <v>331.17377230239998</v>
      </c>
      <c r="G10" s="319">
        <v>269.17950000000002</v>
      </c>
      <c r="H10" s="320">
        <v>22.021599999999999</v>
      </c>
      <c r="I10" s="321">
        <v>115.43766890000001</v>
      </c>
      <c r="J10" s="57">
        <v>0</v>
      </c>
      <c r="K10" s="57">
        <v>-0.42</v>
      </c>
      <c r="L10" s="57">
        <f t="shared" si="1"/>
        <v>-0.42</v>
      </c>
      <c r="M10" s="57">
        <f t="shared" si="2"/>
        <v>-50.937468900000042</v>
      </c>
    </row>
    <row r="11" spans="1:13" s="77" customFormat="1" ht="15.75">
      <c r="A11" s="158" t="s">
        <v>74</v>
      </c>
      <c r="B11" s="325">
        <v>104.8310913</v>
      </c>
      <c r="C11" s="326">
        <v>128.30267799999999</v>
      </c>
      <c r="D11" s="327">
        <v>101.1629677</v>
      </c>
      <c r="E11" s="328">
        <v>31.846979750000024</v>
      </c>
      <c r="F11" s="329">
        <v>22.997114679999928</v>
      </c>
      <c r="G11" s="330">
        <v>24.105605430000001</v>
      </c>
      <c r="H11" s="331">
        <v>1.9122344999999992</v>
      </c>
      <c r="I11" s="332">
        <v>59.046188581999942</v>
      </c>
      <c r="J11" s="57">
        <v>0</v>
      </c>
      <c r="K11" s="57">
        <v>0</v>
      </c>
      <c r="L11" s="57">
        <f t="shared" si="1"/>
        <v>0</v>
      </c>
      <c r="M11" s="57">
        <f t="shared" si="2"/>
        <v>-53.217048761999919</v>
      </c>
    </row>
    <row r="12" spans="1:13" s="77" customFormat="1" ht="15.75">
      <c r="A12" s="158" t="s">
        <v>70</v>
      </c>
      <c r="B12" s="336">
        <v>1691.7272475150007</v>
      </c>
      <c r="C12" s="337">
        <v>1732.6721535500008</v>
      </c>
      <c r="D12" s="338">
        <v>932.04452848542644</v>
      </c>
      <c r="E12" s="339">
        <v>798.46560607769675</v>
      </c>
      <c r="F12" s="340">
        <v>1017.4884477795513</v>
      </c>
      <c r="G12" s="341">
        <v>610.88088885291256</v>
      </c>
      <c r="H12" s="342">
        <v>-34.370937595158672</v>
      </c>
      <c r="I12" s="343">
        <v>251.21380858171597</v>
      </c>
      <c r="J12" s="57">
        <v>0</v>
      </c>
      <c r="K12" s="57">
        <v>0</v>
      </c>
      <c r="L12" s="57">
        <f t="shared" si="1"/>
        <v>0</v>
      </c>
      <c r="M12" s="57">
        <f t="shared" si="2"/>
        <v>-29.258153761773116</v>
      </c>
    </row>
    <row r="13" spans="1:13" s="77" customFormat="1" ht="15.75">
      <c r="A13" s="158" t="s">
        <v>53</v>
      </c>
      <c r="B13" s="75">
        <v>3774.1734000000001</v>
      </c>
      <c r="C13" s="76">
        <v>3855.72</v>
      </c>
      <c r="D13" s="76">
        <v>2267.6799999999998</v>
      </c>
      <c r="E13" s="76">
        <v>1844.89</v>
      </c>
      <c r="F13" s="76">
        <v>2271.0072684400002</v>
      </c>
      <c r="G13" s="76">
        <v>1419.1029000000001</v>
      </c>
      <c r="H13" s="76">
        <v>41.258099999999999</v>
      </c>
      <c r="I13" s="76">
        <v>454.399</v>
      </c>
      <c r="J13" s="57">
        <v>0</v>
      </c>
      <c r="K13" s="57">
        <v>-7.79</v>
      </c>
      <c r="L13" s="57">
        <f t="shared" si="1"/>
        <v>-7.79</v>
      </c>
      <c r="M13" s="57">
        <v>-69.87</v>
      </c>
    </row>
    <row r="14" spans="1:13" s="77" customFormat="1" ht="15.75">
      <c r="A14" s="158" t="s">
        <v>54</v>
      </c>
      <c r="B14" s="348">
        <v>1626.194170151</v>
      </c>
      <c r="C14" s="349">
        <v>1646.5279973440001</v>
      </c>
      <c r="D14" s="350">
        <v>1009.291041945233</v>
      </c>
      <c r="E14" s="351">
        <v>910.05875047423285</v>
      </c>
      <c r="F14" s="352">
        <v>1067.2809849356761</v>
      </c>
      <c r="G14" s="353">
        <v>803.34372945453924</v>
      </c>
      <c r="H14" s="354">
        <v>64.534619383399885</v>
      </c>
      <c r="I14" s="355">
        <v>125.180157771422</v>
      </c>
      <c r="J14" s="57">
        <v>0</v>
      </c>
      <c r="K14" s="356">
        <v>-9.512375E-3</v>
      </c>
      <c r="L14" s="57">
        <f t="shared" si="1"/>
        <v>-9.512375E-3</v>
      </c>
      <c r="M14" s="57">
        <f t="shared" si="2"/>
        <v>-82.99024376012828</v>
      </c>
    </row>
    <row r="15" spans="1:13" s="77" customFormat="1" ht="15.75">
      <c r="A15" s="158" t="s">
        <v>55</v>
      </c>
      <c r="B15" s="260">
        <v>49.6023</v>
      </c>
      <c r="C15" s="76">
        <v>50.155500000000004</v>
      </c>
      <c r="D15" s="76">
        <v>44.797400000000003</v>
      </c>
      <c r="E15" s="76">
        <v>40.6081</v>
      </c>
      <c r="F15" s="76">
        <v>31.477485638577974</v>
      </c>
      <c r="G15" s="76">
        <v>28.338799999999999</v>
      </c>
      <c r="H15" s="76">
        <v>3.7288000000000001</v>
      </c>
      <c r="I15" s="76">
        <v>22.0717</v>
      </c>
      <c r="J15" s="57">
        <v>0</v>
      </c>
      <c r="K15" s="57">
        <v>0.02</v>
      </c>
      <c r="L15" s="57">
        <f t="shared" si="1"/>
        <v>0.02</v>
      </c>
      <c r="M15" s="57">
        <f>E15-G15-H15-I15-L15</f>
        <v>-13.551199999999998</v>
      </c>
    </row>
    <row r="16" spans="1:13" s="77" customFormat="1" ht="15.75">
      <c r="A16" s="158" t="s">
        <v>84</v>
      </c>
      <c r="B16" s="364">
        <v>260.73960916599998</v>
      </c>
      <c r="C16" s="365">
        <v>266.53873782199997</v>
      </c>
      <c r="D16" s="366">
        <v>199.79274491300001</v>
      </c>
      <c r="E16" s="367">
        <v>168.95855898900001</v>
      </c>
      <c r="F16" s="368">
        <v>145.23248510499999</v>
      </c>
      <c r="G16" s="369">
        <v>115.97810312999999</v>
      </c>
      <c r="H16" s="370">
        <v>21.215911155000001</v>
      </c>
      <c r="I16" s="371">
        <v>82.73314015633575</v>
      </c>
      <c r="J16" s="57">
        <v>0</v>
      </c>
      <c r="K16" s="57">
        <v>-0.02</v>
      </c>
      <c r="L16" s="57">
        <f t="shared" si="1"/>
        <v>-0.02</v>
      </c>
      <c r="M16" s="57">
        <f t="shared" si="2"/>
        <v>-50.948595452335731</v>
      </c>
    </row>
    <row r="17" spans="1:22" s="77" customFormat="1" ht="15.75">
      <c r="A17" s="158" t="s">
        <v>12</v>
      </c>
      <c r="B17" s="75">
        <v>171.8167</v>
      </c>
      <c r="C17" s="76">
        <v>192.6788</v>
      </c>
      <c r="D17" s="76">
        <v>-18.298999999999999</v>
      </c>
      <c r="E17" s="76">
        <v>-51.869700000000002</v>
      </c>
      <c r="F17" s="76">
        <v>132.87950000000001</v>
      </c>
      <c r="G17" s="76">
        <v>-94.687899999999999</v>
      </c>
      <c r="H17" s="76">
        <v>1.5809</v>
      </c>
      <c r="I17" s="76">
        <v>46.0017</v>
      </c>
      <c r="J17" s="57">
        <v>-0.17499999999999999</v>
      </c>
      <c r="K17" s="363">
        <v>-0.28289999999999998</v>
      </c>
      <c r="L17" s="57">
        <f t="shared" si="1"/>
        <v>-0.45789999999999997</v>
      </c>
      <c r="M17" s="57">
        <f t="shared" si="2"/>
        <v>-4.3065000000000015</v>
      </c>
    </row>
    <row r="18" spans="1:22" s="77" customFormat="1" ht="15.75">
      <c r="A18" s="158" t="s">
        <v>56</v>
      </c>
      <c r="B18" s="378">
        <v>3545.29</v>
      </c>
      <c r="C18" s="379">
        <v>3583.67</v>
      </c>
      <c r="D18" s="380">
        <v>2605.8000000000002</v>
      </c>
      <c r="E18" s="381">
        <v>2854.2199999999993</v>
      </c>
      <c r="F18" s="382">
        <v>3634.0094911000001</v>
      </c>
      <c r="G18" s="383">
        <v>2782.1776997000002</v>
      </c>
      <c r="H18" s="384">
        <v>89.33</v>
      </c>
      <c r="I18" s="385">
        <v>677.61</v>
      </c>
      <c r="J18" s="298">
        <v>0</v>
      </c>
      <c r="K18" s="386">
        <v>13.12</v>
      </c>
      <c r="L18" s="298">
        <f t="shared" si="1"/>
        <v>13.12</v>
      </c>
      <c r="M18" s="57">
        <f t="shared" si="2"/>
        <v>-708.01769970000089</v>
      </c>
    </row>
    <row r="19" spans="1:22" s="402" customFormat="1" ht="15.75">
      <c r="A19" s="158" t="s">
        <v>13</v>
      </c>
      <c r="B19" s="450">
        <v>6645.4724173250006</v>
      </c>
      <c r="C19" s="451">
        <v>6960.78</v>
      </c>
      <c r="D19" s="451">
        <v>5784.5851291750014</v>
      </c>
      <c r="E19" s="451">
        <v>5164.8882648000017</v>
      </c>
      <c r="F19" s="451">
        <v>5487.62</v>
      </c>
      <c r="G19" s="451">
        <v>4536.654311193005</v>
      </c>
      <c r="H19" s="451">
        <v>479.77403949400002</v>
      </c>
      <c r="I19" s="451">
        <v>860.31834388099981</v>
      </c>
      <c r="J19" s="389">
        <v>0</v>
      </c>
      <c r="K19" s="389">
        <v>1.572154345</v>
      </c>
      <c r="L19" s="389">
        <f t="shared" si="1"/>
        <v>1.572154345</v>
      </c>
      <c r="M19" s="389">
        <f t="shared" si="2"/>
        <v>-713.43058411300308</v>
      </c>
    </row>
    <row r="20" spans="1:22" s="77" customFormat="1" ht="15.75">
      <c r="A20" s="158" t="s">
        <v>57</v>
      </c>
      <c r="B20" s="79">
        <v>3302</v>
      </c>
      <c r="C20" s="76">
        <v>3357</v>
      </c>
      <c r="D20" s="76">
        <v>2597</v>
      </c>
      <c r="E20" s="76">
        <v>2521</v>
      </c>
      <c r="F20" s="76">
        <v>2297</v>
      </c>
      <c r="G20" s="76">
        <v>2338</v>
      </c>
      <c r="H20" s="76">
        <v>167</v>
      </c>
      <c r="I20" s="76">
        <v>515</v>
      </c>
      <c r="J20" s="78">
        <v>0</v>
      </c>
      <c r="K20" s="79">
        <v>0</v>
      </c>
      <c r="L20" s="57">
        <f t="shared" si="1"/>
        <v>0</v>
      </c>
      <c r="M20" s="57">
        <v>-493</v>
      </c>
    </row>
    <row r="21" spans="1:22" s="77" customFormat="1" ht="15.75">
      <c r="A21" s="158" t="s">
        <v>58</v>
      </c>
      <c r="B21" s="75">
        <v>23.6</v>
      </c>
      <c r="C21" s="75">
        <v>26.64</v>
      </c>
      <c r="D21" s="75">
        <v>21.21</v>
      </c>
      <c r="E21" s="75">
        <v>19.899999999999999</v>
      </c>
      <c r="F21" s="75">
        <v>28.9</v>
      </c>
      <c r="G21" s="75">
        <v>19.559999999999999</v>
      </c>
      <c r="H21" s="75">
        <v>1.7</v>
      </c>
      <c r="I21" s="75">
        <v>7.27</v>
      </c>
      <c r="J21" s="76">
        <v>0.03</v>
      </c>
      <c r="K21" s="75">
        <v>0</v>
      </c>
      <c r="L21" s="57">
        <f t="shared" si="1"/>
        <v>0.03</v>
      </c>
      <c r="M21" s="57">
        <f t="shared" si="2"/>
        <v>-8.6599999999999984</v>
      </c>
    </row>
    <row r="22" spans="1:22" s="33" customFormat="1" ht="15.75">
      <c r="A22" s="158" t="s">
        <v>59</v>
      </c>
      <c r="B22" s="106">
        <v>1560.58585494199</v>
      </c>
      <c r="C22" s="106">
        <v>1570.8865414049899</v>
      </c>
      <c r="D22" s="106">
        <v>1057.19530471799</v>
      </c>
      <c r="E22" s="106">
        <v>728.66970678691121</v>
      </c>
      <c r="F22" s="106">
        <v>855.59814290748614</v>
      </c>
      <c r="G22" s="106">
        <v>611.51855132700962</v>
      </c>
      <c r="H22" s="106">
        <v>8.2768949209998972</v>
      </c>
      <c r="I22" s="106">
        <v>208.97721748000001</v>
      </c>
      <c r="J22" s="108">
        <v>0</v>
      </c>
      <c r="K22" s="106">
        <v>-0.08</v>
      </c>
      <c r="L22" s="57">
        <f t="shared" si="1"/>
        <v>-0.08</v>
      </c>
      <c r="M22" s="57">
        <f t="shared" si="2"/>
        <v>-100.02295694109831</v>
      </c>
    </row>
    <row r="23" spans="1:22" s="59" customFormat="1">
      <c r="A23" s="159" t="s">
        <v>60</v>
      </c>
      <c r="B23" s="106">
        <v>749.08958129999996</v>
      </c>
      <c r="C23" s="106">
        <v>760.74035500000002</v>
      </c>
      <c r="D23" s="106">
        <v>564.29055499999993</v>
      </c>
      <c r="E23" s="106">
        <v>512.21385499999997</v>
      </c>
      <c r="F23" s="106">
        <v>546.38916754449713</v>
      </c>
      <c r="G23" s="106">
        <v>431.56820818499995</v>
      </c>
      <c r="H23" s="106">
        <v>24.146371900000005</v>
      </c>
      <c r="I23" s="106">
        <v>112.6484</v>
      </c>
      <c r="J23" s="107">
        <v>0</v>
      </c>
      <c r="K23" s="108">
        <v>7.0000000000000007E-2</v>
      </c>
      <c r="L23" s="57">
        <f t="shared" si="1"/>
        <v>7.0000000000000007E-2</v>
      </c>
      <c r="M23" s="57">
        <v>-56.15</v>
      </c>
    </row>
    <row r="24" spans="1:22" s="402" customFormat="1">
      <c r="A24" s="159" t="s">
        <v>61</v>
      </c>
      <c r="B24" s="392">
        <v>1009.26</v>
      </c>
      <c r="C24" s="392">
        <v>1011.32</v>
      </c>
      <c r="D24" s="392">
        <v>539.67999999999995</v>
      </c>
      <c r="E24" s="392">
        <v>578.67999999999995</v>
      </c>
      <c r="F24" s="392">
        <v>751.27</v>
      </c>
      <c r="G24" s="391">
        <v>434.97</v>
      </c>
      <c r="H24" s="391">
        <v>1.88</v>
      </c>
      <c r="I24" s="391">
        <v>135.12</v>
      </c>
      <c r="J24" s="27">
        <v>0</v>
      </c>
      <c r="K24" s="27">
        <v>-0.19</v>
      </c>
      <c r="L24" s="389">
        <f>J24+K24</f>
        <v>-0.19</v>
      </c>
      <c r="M24" s="389">
        <f>E24-G24-H24-I24-L24</f>
        <v>6.8999999999999231</v>
      </c>
    </row>
    <row r="25" spans="1:22" s="77" customFormat="1">
      <c r="A25" s="159" t="s">
        <v>62</v>
      </c>
      <c r="B25" s="254">
        <v>516.67405710000003</v>
      </c>
      <c r="C25" s="254">
        <v>517.78062309999996</v>
      </c>
      <c r="D25" s="255">
        <v>481.943136578934</v>
      </c>
      <c r="E25" s="255">
        <v>494.14119037831301</v>
      </c>
      <c r="F25" s="255">
        <v>296.03061989999998</v>
      </c>
      <c r="G25" s="256">
        <v>451.16237256219898</v>
      </c>
      <c r="H25" s="256">
        <v>18.03</v>
      </c>
      <c r="I25" s="291">
        <v>56.99</v>
      </c>
      <c r="J25" s="291">
        <v>0</v>
      </c>
      <c r="K25" s="453">
        <v>0.6</v>
      </c>
      <c r="L25" s="57">
        <f>J25+K25</f>
        <v>0.6</v>
      </c>
      <c r="M25" s="57">
        <v>-32.04</v>
      </c>
    </row>
    <row r="26" spans="1:22" s="77" customFormat="1">
      <c r="A26" s="160" t="s">
        <v>63</v>
      </c>
      <c r="B26" s="261">
        <v>1585.2650000000001</v>
      </c>
      <c r="C26" s="254">
        <v>1620.0953999999999</v>
      </c>
      <c r="D26" s="254">
        <v>1023.0762</v>
      </c>
      <c r="E26" s="392">
        <v>972.75009999999997</v>
      </c>
      <c r="F26" s="392">
        <v>844.08370000000002</v>
      </c>
      <c r="G26" s="391">
        <v>692.8895</v>
      </c>
      <c r="H26" s="390">
        <v>24.817699999999999</v>
      </c>
      <c r="I26" s="391">
        <v>295.75010000000003</v>
      </c>
      <c r="J26" s="391">
        <v>0</v>
      </c>
      <c r="K26" s="391">
        <v>-0.99</v>
      </c>
      <c r="L26" s="389">
        <f t="shared" si="1"/>
        <v>-0.99</v>
      </c>
      <c r="M26" s="389">
        <f>E26-G26-H26-I26-L26</f>
        <v>-39.717200000000055</v>
      </c>
    </row>
    <row r="27" spans="1:22" s="402" customFormat="1">
      <c r="A27" s="159" t="s">
        <v>64</v>
      </c>
      <c r="B27" s="392">
        <v>3606.82</v>
      </c>
      <c r="C27" s="392">
        <v>3672.99</v>
      </c>
      <c r="D27" s="392">
        <v>3139.72</v>
      </c>
      <c r="E27" s="392">
        <v>3418.78</v>
      </c>
      <c r="F27" s="392">
        <v>3644.41</v>
      </c>
      <c r="G27" s="391">
        <v>3922.54</v>
      </c>
      <c r="H27" s="391">
        <v>203.69</v>
      </c>
      <c r="I27" s="391">
        <v>587.88</v>
      </c>
      <c r="J27" s="27">
        <v>0</v>
      </c>
      <c r="K27" s="449">
        <v>0.11</v>
      </c>
      <c r="L27" s="389">
        <f t="shared" si="1"/>
        <v>0.11</v>
      </c>
      <c r="M27" s="389">
        <f>E27-G27-H27-I27-L27</f>
        <v>-1295.4399999999998</v>
      </c>
    </row>
    <row r="28" spans="1:22" s="33" customFormat="1">
      <c r="A28" s="159" t="s">
        <v>11</v>
      </c>
      <c r="B28" s="58">
        <v>321.13</v>
      </c>
      <c r="C28" s="58">
        <v>321.68</v>
      </c>
      <c r="D28" s="58">
        <v>237.32</v>
      </c>
      <c r="E28" s="58">
        <v>262.10000000000002</v>
      </c>
      <c r="F28" s="58">
        <v>223.4</v>
      </c>
      <c r="G28" s="58">
        <v>168.84</v>
      </c>
      <c r="H28" s="58">
        <v>16.38</v>
      </c>
      <c r="I28" s="58">
        <v>47.69</v>
      </c>
      <c r="J28" s="58">
        <v>0</v>
      </c>
      <c r="K28" s="58">
        <v>-0.28000000000000003</v>
      </c>
      <c r="L28" s="57">
        <f t="shared" si="1"/>
        <v>-0.28000000000000003</v>
      </c>
      <c r="M28" s="57">
        <f t="shared" si="2"/>
        <v>29.470000000000027</v>
      </c>
    </row>
    <row r="29" spans="1:22" s="59" customFormat="1">
      <c r="A29" s="112" t="s">
        <v>65</v>
      </c>
      <c r="B29" s="285">
        <f>SUM(B4:B28)</f>
        <v>34926.394128798987</v>
      </c>
      <c r="C29" s="286">
        <f>SUM(C4:C28)</f>
        <v>35705.151186220988</v>
      </c>
      <c r="D29" s="286">
        <f t="shared" ref="D29:M29" si="3">SUM(D4:D28)</f>
        <v>25883.749008515584</v>
      </c>
      <c r="E29" s="286">
        <f t="shared" si="3"/>
        <v>24318.391012256157</v>
      </c>
      <c r="F29" s="286">
        <f t="shared" si="3"/>
        <v>25825.851348815886</v>
      </c>
      <c r="G29" s="286">
        <f t="shared" si="3"/>
        <v>21430.607469834667</v>
      </c>
      <c r="H29" s="286">
        <f t="shared" si="3"/>
        <v>1284.3371337582414</v>
      </c>
      <c r="I29" s="286">
        <f t="shared" si="3"/>
        <v>5355.8687253524722</v>
      </c>
      <c r="J29" s="286">
        <f t="shared" si="3"/>
        <v>1.7058000000000004</v>
      </c>
      <c r="K29" s="286">
        <f t="shared" si="3"/>
        <v>8.78504197</v>
      </c>
      <c r="L29" s="286">
        <f t="shared" si="3"/>
        <v>10.490841969999998</v>
      </c>
      <c r="M29" s="286">
        <f t="shared" si="3"/>
        <v>-3764.6142513903387</v>
      </c>
    </row>
    <row r="30" spans="1:22" s="59" customFormat="1">
      <c r="A30" s="280" t="s">
        <v>86</v>
      </c>
      <c r="B30" s="397">
        <v>31744.950753319234</v>
      </c>
      <c r="C30" s="397">
        <v>32577.415097391957</v>
      </c>
      <c r="D30" s="397">
        <v>24676.133443872561</v>
      </c>
      <c r="E30" s="397">
        <v>22171.235766042428</v>
      </c>
      <c r="F30" s="397">
        <v>25271.828579940266</v>
      </c>
      <c r="G30" s="397">
        <v>18181.993044234649</v>
      </c>
      <c r="H30" s="397">
        <v>758.08513371599997</v>
      </c>
      <c r="I30" s="398">
        <v>6000.085421362548</v>
      </c>
      <c r="J30" s="399">
        <v>-7.0000000000000007E-2</v>
      </c>
      <c r="K30" s="288">
        <v>-4.05</v>
      </c>
      <c r="L30" s="289">
        <f>J30+K30</f>
        <v>-4.12</v>
      </c>
      <c r="M30" s="287">
        <v>-2764.72</v>
      </c>
      <c r="N30" s="262"/>
      <c r="O30" s="262"/>
      <c r="P30" s="262"/>
      <c r="Q30" s="262"/>
      <c r="R30" s="262"/>
      <c r="S30" s="262"/>
      <c r="T30" s="262"/>
      <c r="U30" s="262"/>
      <c r="V30" s="262"/>
    </row>
    <row r="31" spans="1:22" s="77" customFormat="1" ht="15.75">
      <c r="A31" s="263" t="s">
        <v>66</v>
      </c>
      <c r="B31" s="261"/>
      <c r="C31" s="255"/>
      <c r="D31" s="264"/>
      <c r="E31" s="255"/>
      <c r="F31" s="265"/>
      <c r="G31" s="266"/>
      <c r="H31" s="266"/>
      <c r="I31" s="266"/>
      <c r="J31" s="256"/>
      <c r="K31" s="256"/>
      <c r="L31" s="233"/>
      <c r="M31" s="293">
        <f t="shared" ref="M31:M32" si="4">E31-G31-H31-I31-L31</f>
        <v>0</v>
      </c>
    </row>
    <row r="32" spans="1:22">
      <c r="A32" s="186" t="s">
        <v>78</v>
      </c>
      <c r="B32" s="193">
        <v>75.682031600000002</v>
      </c>
      <c r="C32" s="193">
        <v>75.682031600000002</v>
      </c>
      <c r="D32" s="193">
        <v>71.044914899999995</v>
      </c>
      <c r="E32" s="194">
        <v>64.704984800000005</v>
      </c>
      <c r="F32" s="193">
        <v>37.457947400000009</v>
      </c>
      <c r="G32" s="114">
        <v>36.090405700000012</v>
      </c>
      <c r="H32" s="114">
        <v>6.3519286000000008</v>
      </c>
      <c r="I32" s="114">
        <v>90.203850572000007</v>
      </c>
      <c r="J32" s="26">
        <v>0</v>
      </c>
      <c r="K32" s="26">
        <v>0</v>
      </c>
      <c r="L32" s="294">
        <f t="shared" ref="L32:L37" si="5">J32+K32</f>
        <v>0</v>
      </c>
      <c r="M32" s="293">
        <f t="shared" si="4"/>
        <v>-67.941200072000015</v>
      </c>
    </row>
    <row r="33" spans="1:13">
      <c r="A33" s="186" t="s">
        <v>15</v>
      </c>
      <c r="B33" s="7">
        <v>348.96</v>
      </c>
      <c r="C33" s="7">
        <v>348.96</v>
      </c>
      <c r="D33" s="7">
        <v>273.05</v>
      </c>
      <c r="E33" s="7">
        <v>241.26</v>
      </c>
      <c r="F33" s="8">
        <v>263.16000000000003</v>
      </c>
      <c r="G33" s="8">
        <v>224.23</v>
      </c>
      <c r="H33" s="8">
        <v>10.28</v>
      </c>
      <c r="I33" s="8">
        <v>85.14</v>
      </c>
      <c r="J33" s="28">
        <v>0</v>
      </c>
      <c r="K33" s="28">
        <v>-0.7</v>
      </c>
      <c r="L33" s="294">
        <f t="shared" si="5"/>
        <v>-0.7</v>
      </c>
      <c r="M33" s="293">
        <f>E33-G33-H33-I33-L33</f>
        <v>-77.69</v>
      </c>
    </row>
    <row r="34" spans="1:13">
      <c r="A34" s="159" t="s">
        <v>47</v>
      </c>
      <c r="B34" s="7">
        <v>125.31436567099996</v>
      </c>
      <c r="C34" s="7">
        <v>125.31436567099996</v>
      </c>
      <c r="D34" s="7">
        <v>118.33346705099996</v>
      </c>
      <c r="E34" s="7">
        <v>88.089947645999999</v>
      </c>
      <c r="F34" s="7">
        <v>63.36536631300001</v>
      </c>
      <c r="G34" s="8">
        <v>60.549382716000018</v>
      </c>
      <c r="H34" s="8">
        <v>12.093339137000003</v>
      </c>
      <c r="I34" s="8">
        <v>68.150436372545599</v>
      </c>
      <c r="J34" s="28">
        <v>0</v>
      </c>
      <c r="K34" s="28">
        <v>0.28498448199999998</v>
      </c>
      <c r="L34" s="294">
        <f t="shared" si="5"/>
        <v>0.28498448199999998</v>
      </c>
      <c r="M34" s="26">
        <f t="shared" ref="M34:M37" si="6">E34-G34-H34-I34-L34</f>
        <v>-52.988195061545618</v>
      </c>
    </row>
    <row r="35" spans="1:13">
      <c r="A35" s="159" t="s">
        <v>16</v>
      </c>
      <c r="B35" s="7">
        <v>185.59</v>
      </c>
      <c r="C35" s="7">
        <v>185.59</v>
      </c>
      <c r="D35" s="7">
        <v>138.66</v>
      </c>
      <c r="E35" s="7">
        <v>130</v>
      </c>
      <c r="F35" s="7">
        <v>103.84</v>
      </c>
      <c r="G35" s="7">
        <v>80.989999999999995</v>
      </c>
      <c r="H35" s="7">
        <v>0.69</v>
      </c>
      <c r="I35" s="7">
        <v>73.400000000000006</v>
      </c>
      <c r="J35" s="8">
        <v>0</v>
      </c>
      <c r="K35" s="255">
        <v>-24.49</v>
      </c>
      <c r="L35" s="294">
        <f t="shared" si="5"/>
        <v>-24.49</v>
      </c>
      <c r="M35" s="26">
        <f t="shared" si="6"/>
        <v>-0.58999999999999986</v>
      </c>
    </row>
    <row r="36" spans="1:13">
      <c r="A36" s="159" t="s">
        <v>67</v>
      </c>
      <c r="B36" s="7">
        <v>332.58</v>
      </c>
      <c r="C36" s="7">
        <v>341.14</v>
      </c>
      <c r="D36" s="7">
        <v>265.16000000000003</v>
      </c>
      <c r="E36" s="7">
        <v>217.3</v>
      </c>
      <c r="F36" s="7">
        <v>156</v>
      </c>
      <c r="G36" s="7">
        <v>121.59</v>
      </c>
      <c r="H36" s="7">
        <v>1.46</v>
      </c>
      <c r="I36" s="7">
        <v>120.89</v>
      </c>
      <c r="J36" s="7">
        <v>0</v>
      </c>
      <c r="K36" s="7">
        <v>-0.48</v>
      </c>
      <c r="L36" s="294">
        <f t="shared" si="5"/>
        <v>-0.48</v>
      </c>
      <c r="M36" s="26">
        <f t="shared" si="6"/>
        <v>-26.159999999999986</v>
      </c>
    </row>
    <row r="37" spans="1:13">
      <c r="A37" s="160" t="s">
        <v>14</v>
      </c>
      <c r="B37" s="117">
        <v>876.98943892199998</v>
      </c>
      <c r="C37" s="58">
        <v>876.98943892199998</v>
      </c>
      <c r="D37" s="58">
        <v>668.81482582199988</v>
      </c>
      <c r="E37" s="58">
        <v>614.07398086199987</v>
      </c>
      <c r="F37" s="58">
        <v>672.59357269999998</v>
      </c>
      <c r="G37" s="58">
        <v>515.87525425500007</v>
      </c>
      <c r="H37" s="58">
        <v>68.093905324999994</v>
      </c>
      <c r="I37" s="58">
        <v>200.07998594899999</v>
      </c>
      <c r="J37" s="58">
        <v>0</v>
      </c>
      <c r="K37" s="58">
        <v>0</v>
      </c>
      <c r="L37" s="233">
        <f t="shared" si="5"/>
        <v>0</v>
      </c>
      <c r="M37" s="26">
        <f t="shared" si="6"/>
        <v>-169.97516466700017</v>
      </c>
    </row>
    <row r="38" spans="1:13" s="5" customFormat="1">
      <c r="A38" s="127" t="s">
        <v>17</v>
      </c>
      <c r="B38" s="110">
        <f>SUM(B32:B37)</f>
        <v>1945.1158361930002</v>
      </c>
      <c r="C38" s="111">
        <f t="shared" ref="C38:M38" si="7">SUM(C32:C37)</f>
        <v>1953.6758361930001</v>
      </c>
      <c r="D38" s="122">
        <f t="shared" si="7"/>
        <v>1535.0632077729999</v>
      </c>
      <c r="E38" s="123">
        <f t="shared" si="7"/>
        <v>1355.4289133079999</v>
      </c>
      <c r="F38" s="123">
        <f t="shared" si="7"/>
        <v>1296.4168864130002</v>
      </c>
      <c r="G38" s="123">
        <f t="shared" si="7"/>
        <v>1039.3250426710001</v>
      </c>
      <c r="H38" s="123">
        <f t="shared" si="7"/>
        <v>98.969173061999996</v>
      </c>
      <c r="I38" s="123">
        <f t="shared" si="7"/>
        <v>637.8642728935456</v>
      </c>
      <c r="J38" s="122">
        <f t="shared" si="7"/>
        <v>0</v>
      </c>
      <c r="K38" s="122">
        <f t="shared" si="7"/>
        <v>-25.385015517999999</v>
      </c>
      <c r="L38" s="122">
        <f t="shared" si="7"/>
        <v>-25.385015517999999</v>
      </c>
      <c r="M38" s="124">
        <f t="shared" si="7"/>
        <v>-395.34455980054577</v>
      </c>
    </row>
    <row r="39" spans="1:13" s="5" customFormat="1" ht="15.75" thickBot="1">
      <c r="A39" s="282" t="s">
        <v>86</v>
      </c>
      <c r="B39" s="199">
        <v>1416.4004254060001</v>
      </c>
      <c r="C39" s="200">
        <v>1416.359225406</v>
      </c>
      <c r="D39" s="200">
        <v>1100.4021070050001</v>
      </c>
      <c r="E39" s="200">
        <v>1075.1867023749999</v>
      </c>
      <c r="F39" s="200">
        <v>919.22162144540744</v>
      </c>
      <c r="G39" s="201">
        <v>734.88633244793311</v>
      </c>
      <c r="H39" s="202">
        <v>36.782986048999994</v>
      </c>
      <c r="I39" s="202">
        <v>543.48781112942345</v>
      </c>
      <c r="J39" s="203">
        <v>0.36</v>
      </c>
      <c r="K39" s="202">
        <v>-22.552499999999998</v>
      </c>
      <c r="L39" s="284">
        <v>-22.192499999999999</v>
      </c>
      <c r="M39" s="202">
        <v>-217.77792725135629</v>
      </c>
    </row>
    <row r="40" spans="1:13" s="5" customFormat="1" ht="15.75" thickBot="1">
      <c r="A40" s="125" t="s">
        <v>18</v>
      </c>
      <c r="B40" s="130">
        <f>B29+B38</f>
        <v>36871.509964991987</v>
      </c>
      <c r="C40" s="130">
        <f t="shared" ref="C40:M40" si="8">C29+C38</f>
        <v>37658.827022413985</v>
      </c>
      <c r="D40" s="131">
        <f t="shared" si="8"/>
        <v>27418.812216288585</v>
      </c>
      <c r="E40" s="130">
        <f t="shared" si="8"/>
        <v>25673.819925564156</v>
      </c>
      <c r="F40" s="130">
        <f t="shared" si="8"/>
        <v>27122.268235228887</v>
      </c>
      <c r="G40" s="130">
        <f t="shared" si="8"/>
        <v>22469.932512505668</v>
      </c>
      <c r="H40" s="130">
        <f t="shared" si="8"/>
        <v>1383.3063068202414</v>
      </c>
      <c r="I40" s="132">
        <f t="shared" si="8"/>
        <v>5993.7329982460178</v>
      </c>
      <c r="J40" s="132">
        <f t="shared" si="8"/>
        <v>1.7058000000000004</v>
      </c>
      <c r="K40" s="132">
        <f t="shared" si="8"/>
        <v>-16.599973548000001</v>
      </c>
      <c r="L40" s="132">
        <f t="shared" si="8"/>
        <v>-14.894173548000001</v>
      </c>
      <c r="M40" s="133">
        <f t="shared" si="8"/>
        <v>-4159.9588111908843</v>
      </c>
    </row>
    <row r="41" spans="1:13" s="5" customFormat="1" ht="15.75">
      <c r="A41" s="218" t="s">
        <v>68</v>
      </c>
      <c r="B41" s="126"/>
      <c r="C41" s="113"/>
      <c r="D41" s="113"/>
      <c r="E41" s="113"/>
      <c r="F41" s="113"/>
      <c r="G41" s="113"/>
      <c r="H41" s="113"/>
      <c r="I41" s="119"/>
      <c r="J41" s="119"/>
      <c r="K41" s="119"/>
      <c r="L41" s="120"/>
      <c r="M41" s="121"/>
    </row>
    <row r="42" spans="1:13" s="59" customFormat="1">
      <c r="A42" s="455" t="s">
        <v>19</v>
      </c>
      <c r="B42" s="117">
        <v>614.27</v>
      </c>
      <c r="C42" s="58">
        <v>618.47</v>
      </c>
      <c r="D42" s="456">
        <v>142.41999999999999</v>
      </c>
      <c r="E42" s="456">
        <v>80.11</v>
      </c>
      <c r="F42" s="456">
        <v>-1529.29</v>
      </c>
      <c r="G42" s="456">
        <v>-183.92</v>
      </c>
      <c r="H42" s="456">
        <v>-21.28</v>
      </c>
      <c r="I42" s="456">
        <v>30.11</v>
      </c>
      <c r="J42" s="457">
        <v>0</v>
      </c>
      <c r="K42" s="456">
        <v>0</v>
      </c>
      <c r="L42" s="108">
        <f>J42+K42</f>
        <v>0</v>
      </c>
      <c r="M42" s="458">
        <f t="shared" ref="M42:M43" si="9">E42-G42-H42-I42-L42</f>
        <v>255.19999999999993</v>
      </c>
    </row>
    <row r="43" spans="1:13" s="59" customFormat="1">
      <c r="A43" s="187" t="s">
        <v>20</v>
      </c>
      <c r="B43" s="58">
        <v>266.23547400000001</v>
      </c>
      <c r="C43" s="58">
        <v>266.23547400000001</v>
      </c>
      <c r="D43" s="58">
        <v>163.64087499999999</v>
      </c>
      <c r="E43" s="58">
        <v>172.93534</v>
      </c>
      <c r="F43" s="58">
        <v>2071.362422272</v>
      </c>
      <c r="G43" s="58">
        <v>622.96009721899895</v>
      </c>
      <c r="H43" s="58">
        <v>-11.47442</v>
      </c>
      <c r="I43" s="58">
        <v>43.34</v>
      </c>
      <c r="J43" s="456">
        <v>-52.42</v>
      </c>
      <c r="K43" s="456">
        <v>-1.4671540000000001</v>
      </c>
      <c r="L43" s="108">
        <f>J43+K43</f>
        <v>-53.887154000000002</v>
      </c>
      <c r="M43" s="459">
        <f t="shared" si="9"/>
        <v>-428.00318321899897</v>
      </c>
    </row>
    <row r="44" spans="1:13" s="5" customFormat="1" ht="15.75">
      <c r="A44" s="118" t="s">
        <v>21</v>
      </c>
      <c r="B44" s="109">
        <f>B42+B43</f>
        <v>880.50547400000005</v>
      </c>
      <c r="C44" s="109">
        <f t="shared" ref="C44:M44" si="10">C42+C43</f>
        <v>884.70547400000009</v>
      </c>
      <c r="D44" s="109">
        <f t="shared" si="10"/>
        <v>306.06087500000001</v>
      </c>
      <c r="E44" s="109">
        <f t="shared" si="10"/>
        <v>253.04534000000001</v>
      </c>
      <c r="F44" s="109">
        <f t="shared" si="10"/>
        <v>542.07242227200004</v>
      </c>
      <c r="G44" s="109">
        <f t="shared" si="10"/>
        <v>439.04009721899899</v>
      </c>
      <c r="H44" s="109">
        <f t="shared" si="10"/>
        <v>-32.754420000000003</v>
      </c>
      <c r="I44" s="109">
        <f t="shared" si="10"/>
        <v>73.45</v>
      </c>
      <c r="J44" s="6">
        <f t="shared" si="10"/>
        <v>-52.42</v>
      </c>
      <c r="K44" s="6">
        <f t="shared" si="10"/>
        <v>-1.4671540000000001</v>
      </c>
      <c r="L44" s="72">
        <f t="shared" si="10"/>
        <v>-53.887154000000002</v>
      </c>
      <c r="M44" s="45">
        <f t="shared" si="10"/>
        <v>-172.80318321899904</v>
      </c>
    </row>
    <row r="45" spans="1:13" s="5" customFormat="1" ht="15.75" thickBot="1">
      <c r="A45" s="280" t="s">
        <v>86</v>
      </c>
      <c r="B45" s="69">
        <v>329.84000000000003</v>
      </c>
      <c r="C45" s="70">
        <v>338.54</v>
      </c>
      <c r="D45" s="70">
        <v>200.01999999999998</v>
      </c>
      <c r="E45" s="70">
        <v>289.86</v>
      </c>
      <c r="F45" s="70">
        <v>140.14999999999998</v>
      </c>
      <c r="G45" s="70">
        <v>8.7900000000000063</v>
      </c>
      <c r="H45" s="65">
        <v>-14.2</v>
      </c>
      <c r="I45" s="65">
        <v>75.900000000000006</v>
      </c>
      <c r="J45" s="65">
        <v>-4.1500000000000004</v>
      </c>
      <c r="K45" s="65">
        <v>0.55000000000000004</v>
      </c>
      <c r="L45" s="71">
        <v>-3.6000000000000005</v>
      </c>
      <c r="M45" s="64">
        <v>223.51999999999998</v>
      </c>
    </row>
    <row r="46" spans="1:13" ht="15.75" thickBot="1">
      <c r="A46" s="39" t="s">
        <v>22</v>
      </c>
      <c r="B46" s="42">
        <f>B40+B44</f>
        <v>37752.015438991984</v>
      </c>
      <c r="C46" s="40">
        <f t="shared" ref="C46:M46" si="11">C40+C44</f>
        <v>38543.532496413987</v>
      </c>
      <c r="D46" s="40">
        <f t="shared" si="11"/>
        <v>27724.873091288584</v>
      </c>
      <c r="E46" s="40">
        <f t="shared" si="11"/>
        <v>25926.865265564156</v>
      </c>
      <c r="F46" s="40">
        <f t="shared" si="11"/>
        <v>27664.340657500885</v>
      </c>
      <c r="G46" s="41">
        <f t="shared" si="11"/>
        <v>22908.972609724668</v>
      </c>
      <c r="H46" s="42">
        <f t="shared" si="11"/>
        <v>1350.5518868202414</v>
      </c>
      <c r="I46" s="40">
        <f t="shared" si="11"/>
        <v>6067.1829982460176</v>
      </c>
      <c r="J46" s="40">
        <f t="shared" si="11"/>
        <v>-50.714199999999998</v>
      </c>
      <c r="K46" s="40">
        <f t="shared" si="11"/>
        <v>-18.067127548000002</v>
      </c>
      <c r="L46" s="73">
        <f t="shared" si="11"/>
        <v>-68.781327548000007</v>
      </c>
      <c r="M46" s="46">
        <f t="shared" si="11"/>
        <v>-4332.7619944098833</v>
      </c>
    </row>
    <row r="47" spans="1:13" s="5" customFormat="1">
      <c r="A47" s="129" t="s">
        <v>86</v>
      </c>
      <c r="B47" s="34">
        <v>33491.191178725232</v>
      </c>
      <c r="C47" s="34">
        <v>34332.31432279796</v>
      </c>
      <c r="D47" s="34">
        <v>25976.555550877561</v>
      </c>
      <c r="E47" s="34">
        <v>23536.282468417427</v>
      </c>
      <c r="F47" s="34">
        <v>26331.200201385676</v>
      </c>
      <c r="G47" s="34">
        <v>18925.669376682581</v>
      </c>
      <c r="H47" s="34">
        <v>780.66811976499991</v>
      </c>
      <c r="I47" s="34">
        <v>6619.4732324919714</v>
      </c>
      <c r="J47" s="204">
        <v>-3.8600000000000003</v>
      </c>
      <c r="K47" s="204">
        <v>-26.05</v>
      </c>
      <c r="L47" s="295">
        <v>-29.914080345999999</v>
      </c>
      <c r="M47" s="47">
        <v>-2758.975880176125</v>
      </c>
    </row>
    <row r="48" spans="1:13" s="4" customFormat="1" ht="15.75" thickBot="1">
      <c r="A48" s="9" t="s">
        <v>69</v>
      </c>
      <c r="B48" s="10">
        <f>SUM(B46-B47)/B47</f>
        <v>0.1272222369616216</v>
      </c>
      <c r="C48" s="10">
        <f t="shared" ref="C48:I48" si="12">SUM(C46-C47)/C47</f>
        <v>0.12266048056130077</v>
      </c>
      <c r="D48" s="10">
        <f t="shared" si="12"/>
        <v>6.7303670688239475E-2</v>
      </c>
      <c r="E48" s="10">
        <f t="shared" si="12"/>
        <v>0.10157010990816308</v>
      </c>
      <c r="F48" s="10">
        <f t="shared" si="12"/>
        <v>5.0629688199516715E-2</v>
      </c>
      <c r="G48" s="10">
        <f t="shared" si="12"/>
        <v>0.21047092991858588</v>
      </c>
      <c r="H48" s="10"/>
      <c r="I48" s="10">
        <f t="shared" si="12"/>
        <v>-8.343416686618102E-2</v>
      </c>
      <c r="J48" s="10"/>
      <c r="K48" s="10"/>
      <c r="L48" s="48"/>
      <c r="M48" s="30">
        <f t="shared" ref="M48" si="13">SUM(M46-M47)/M47</f>
        <v>0.57042402057291364</v>
      </c>
    </row>
    <row r="49" spans="1:13" s="4" customFormat="1">
      <c r="A49" s="54" t="s">
        <v>44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3"/>
      <c r="M49" s="56"/>
    </row>
    <row r="50" spans="1:13" ht="15" customHeight="1">
      <c r="A50" s="461" t="s">
        <v>46</v>
      </c>
      <c r="B50" s="461"/>
      <c r="C50" s="461"/>
      <c r="D50" s="461"/>
      <c r="E50" s="461"/>
      <c r="F50" s="461"/>
      <c r="G50" s="461"/>
    </row>
    <row r="51" spans="1:13" s="60" customFormat="1" ht="15.75">
      <c r="A51" s="63" t="s">
        <v>71</v>
      </c>
    </row>
    <row r="52" spans="1:13" s="60" customFormat="1" ht="15.75">
      <c r="A52" s="63" t="s">
        <v>72</v>
      </c>
    </row>
    <row r="53" spans="1:13" s="60" customFormat="1" ht="15.75">
      <c r="A53" s="63" t="s">
        <v>76</v>
      </c>
    </row>
    <row r="54" spans="1:13">
      <c r="A54" s="281" t="s">
        <v>80</v>
      </c>
    </row>
  </sheetData>
  <mergeCells count="2">
    <mergeCell ref="A1:E1"/>
    <mergeCell ref="A50:G50"/>
  </mergeCells>
  <pageMargins left="0.71" right="0.25" top="0.21" bottom="0.16" header="0.23" footer="0.16"/>
  <pageSetup paperSize="9" scale="68" orientation="landscape" r:id="rId1"/>
  <ignoredErrors>
    <ignoredError sqref="L29 L38 L44 L46" formula="1"/>
    <ignoredError sqref="B48 C48:G48 M48 I48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8"/>
  <sheetViews>
    <sheetView view="pageBreakPreview" zoomScale="110" zoomScaleSheetLayoutView="110" workbookViewId="0">
      <pane xSplit="1" ySplit="2" topLeftCell="B39" activePane="bottomRight" state="frozen"/>
      <selection pane="topRight" activeCell="B1" sqref="B1"/>
      <selection pane="bottomLeft" activeCell="A4" sqref="A4"/>
      <selection pane="bottomRight" activeCell="M47" sqref="M47"/>
    </sheetView>
  </sheetViews>
  <sheetFormatPr defaultRowHeight="15"/>
  <cols>
    <col min="1" max="1" width="33.42578125" customWidth="1"/>
    <col min="2" max="2" width="13.85546875" customWidth="1"/>
    <col min="3" max="3" width="12.28515625" customWidth="1"/>
    <col min="4" max="4" width="15.85546875" customWidth="1"/>
    <col min="5" max="5" width="13.5703125" customWidth="1"/>
    <col min="6" max="6" width="10.7109375" customWidth="1"/>
    <col min="7" max="7" width="13.28515625" customWidth="1"/>
    <col min="8" max="8" width="9.85546875" style="31" customWidth="1"/>
    <col min="12" max="12" width="11.28515625" customWidth="1"/>
    <col min="13" max="13" width="17.28515625" customWidth="1"/>
  </cols>
  <sheetData>
    <row r="1" spans="1:13" ht="30.75" thickBot="1">
      <c r="A1" s="462" t="s">
        <v>85</v>
      </c>
      <c r="B1" s="463"/>
      <c r="C1" s="463"/>
      <c r="D1" s="464"/>
      <c r="H1" s="49"/>
      <c r="I1" s="51"/>
      <c r="K1" s="31"/>
      <c r="L1" s="50"/>
      <c r="M1" s="11" t="s">
        <v>0</v>
      </c>
    </row>
    <row r="2" spans="1:13" s="84" customFormat="1" ht="64.5" customHeight="1" thickBot="1">
      <c r="A2" s="82" t="s">
        <v>1</v>
      </c>
      <c r="B2" s="93" t="s">
        <v>23</v>
      </c>
      <c r="C2" s="94" t="s">
        <v>24</v>
      </c>
      <c r="D2" s="95" t="s">
        <v>25</v>
      </c>
      <c r="E2" s="96" t="s">
        <v>43</v>
      </c>
      <c r="F2" s="96" t="s">
        <v>26</v>
      </c>
      <c r="G2" s="97" t="s">
        <v>27</v>
      </c>
      <c r="H2" s="98" t="s">
        <v>29</v>
      </c>
      <c r="I2" s="99" t="s">
        <v>30</v>
      </c>
      <c r="J2" s="191" t="s">
        <v>31</v>
      </c>
      <c r="K2" s="99" t="s">
        <v>38</v>
      </c>
      <c r="L2" s="99" t="s">
        <v>39</v>
      </c>
      <c r="M2" s="192" t="s">
        <v>45</v>
      </c>
    </row>
    <row r="3" spans="1:13" ht="15.75">
      <c r="A3" s="412" t="s">
        <v>49</v>
      </c>
      <c r="B3" s="12"/>
      <c r="C3" s="13"/>
      <c r="D3" s="13"/>
      <c r="E3" s="13"/>
      <c r="F3" s="74"/>
      <c r="G3" s="81"/>
      <c r="H3" s="188"/>
      <c r="I3" s="188"/>
      <c r="J3" s="189"/>
      <c r="K3" s="188"/>
      <c r="L3" s="188"/>
      <c r="M3" s="190"/>
    </row>
    <row r="4" spans="1:13" ht="15.75">
      <c r="A4" s="413" t="s">
        <v>75</v>
      </c>
      <c r="B4" s="12">
        <v>0.13</v>
      </c>
      <c r="C4" s="13">
        <f>'Business Results'!M4+'Profit &amp; Ratios'!B4</f>
        <v>-9.7000000000000011</v>
      </c>
      <c r="D4" s="13">
        <v>1.93</v>
      </c>
      <c r="E4" s="13">
        <v>0</v>
      </c>
      <c r="F4" s="74">
        <f t="shared" ref="F4:F28" si="0">C4+D4+E4</f>
        <v>-7.7700000000000014</v>
      </c>
      <c r="G4" s="81">
        <v>-7.7700000000000014</v>
      </c>
      <c r="H4" s="188">
        <f>'Business Results'!F4/'Business Results'!C4</f>
        <v>0.49603691627530738</v>
      </c>
      <c r="I4" s="188">
        <f>'Business Results'!D4/'Business Results'!B4</f>
        <v>0.8005578800557881</v>
      </c>
      <c r="J4" s="269">
        <f>'Business Results'!G4/'Business Results'!E4</f>
        <v>0.75058275058275059</v>
      </c>
      <c r="K4" s="268">
        <f>'Business Results'!H4/'Business Results'!D4</f>
        <v>-2.6132404181184666E-2</v>
      </c>
      <c r="L4" s="188">
        <f>'Business Results'!I4/'Business Results'!D4</f>
        <v>1.9250871080139373</v>
      </c>
      <c r="M4" s="447">
        <f t="shared" ref="M4:M28" si="1">J4+K4+L4</f>
        <v>2.649537454415503</v>
      </c>
    </row>
    <row r="5" spans="1:13" ht="15.75">
      <c r="A5" s="414" t="s">
        <v>10</v>
      </c>
      <c r="B5" s="52">
        <v>241.4306</v>
      </c>
      <c r="C5" s="13">
        <v>374.06689999999998</v>
      </c>
      <c r="D5" s="13">
        <v>63.601700000000001</v>
      </c>
      <c r="E5" s="13">
        <v>-2.8404374200001361</v>
      </c>
      <c r="F5" s="74">
        <f t="shared" si="0"/>
        <v>434.82816257999986</v>
      </c>
      <c r="G5" s="142">
        <v>291.05856257999989</v>
      </c>
      <c r="H5" s="188">
        <f>'Business Results'!F5/'Business Results'!C5</f>
        <v>0.49499725260827265</v>
      </c>
      <c r="I5" s="188">
        <f>'Business Results'!D5/'Business Results'!B5</f>
        <v>0.71573020995095127</v>
      </c>
      <c r="J5" s="269">
        <f>'Business Results'!G5/'Business Results'!E5</f>
        <v>0.65722791342099629</v>
      </c>
      <c r="K5" s="268">
        <f>'Business Results'!H5/'Business Results'!D5</f>
        <v>4.7097692011156295E-2</v>
      </c>
      <c r="L5" s="188">
        <f>'Business Results'!I5/'Business Results'!D5</f>
        <v>0.19803928184809208</v>
      </c>
      <c r="M5" s="447">
        <f t="shared" ref="M5:M28" si="2">J5+K5+L5</f>
        <v>0.90236488728024467</v>
      </c>
    </row>
    <row r="6" spans="1:13" s="3" customFormat="1" ht="15.75">
      <c r="A6" s="414" t="s">
        <v>50</v>
      </c>
      <c r="B6" s="17">
        <v>57.819899999999997</v>
      </c>
      <c r="C6" s="13">
        <f>'Business Results'!M6+'Profit &amp; Ratios'!B6</f>
        <v>-2.8575000000000372</v>
      </c>
      <c r="D6" s="14">
        <v>11.0829</v>
      </c>
      <c r="E6" s="14">
        <v>-5.1959</v>
      </c>
      <c r="F6" s="74">
        <f t="shared" si="0"/>
        <v>3.0294999999999632</v>
      </c>
      <c r="G6" s="143">
        <v>3.0294999999999632</v>
      </c>
      <c r="H6" s="188">
        <f>'Business Results'!F6/'Business Results'!C6</f>
        <v>0.82516715008510977</v>
      </c>
      <c r="I6" s="188">
        <f>'Business Results'!D6/'Business Results'!B6</f>
        <v>0.83078324953881011</v>
      </c>
      <c r="J6" s="269">
        <f>'Business Results'!G6/'Business Results'!E6</f>
        <v>0.78090702633064168</v>
      </c>
      <c r="K6" s="268">
        <f>'Business Results'!H6/'Business Results'!D6</f>
        <v>8.7516334376838256E-2</v>
      </c>
      <c r="L6" s="188">
        <f>'Business Results'!I6/'Business Results'!D6</f>
        <v>0.319766728073198</v>
      </c>
      <c r="M6" s="447">
        <f t="shared" si="2"/>
        <v>1.188190088780678</v>
      </c>
    </row>
    <row r="7" spans="1:13" s="3" customFormat="1" ht="15.75">
      <c r="A7" s="414" t="s">
        <v>51</v>
      </c>
      <c r="B7" s="17">
        <v>112.15</v>
      </c>
      <c r="C7" s="13">
        <f>'Business Results'!M7+'Profit &amp; Ratios'!B7</f>
        <v>72.189999999999969</v>
      </c>
      <c r="D7" s="212">
        <v>14.49</v>
      </c>
      <c r="E7" s="14">
        <v>-2.99</v>
      </c>
      <c r="F7" s="74">
        <f t="shared" si="0"/>
        <v>83.689999999999969</v>
      </c>
      <c r="G7" s="143">
        <v>57.07</v>
      </c>
      <c r="H7" s="188">
        <f>'Business Results'!F7/'Business Results'!C7</f>
        <v>0.68685787446609792</v>
      </c>
      <c r="I7" s="188">
        <f>'Business Results'!D7/'Business Results'!B7</f>
        <v>0.80819785905066355</v>
      </c>
      <c r="J7" s="269">
        <f>'Business Results'!G7/'Business Results'!E7</f>
        <v>0.75526898277355403</v>
      </c>
      <c r="K7" s="268">
        <f>'Business Results'!H7/'Business Results'!D7</f>
        <v>3.6001457232818966E-2</v>
      </c>
      <c r="L7" s="188">
        <f>'Business Results'!I7/'Business Results'!D7</f>
        <v>0.24759946915090167</v>
      </c>
      <c r="M7" s="447">
        <f t="shared" si="2"/>
        <v>1.0388699091572746</v>
      </c>
    </row>
    <row r="8" spans="1:13" s="402" customFormat="1" ht="15.75">
      <c r="A8" s="422" t="s">
        <v>82</v>
      </c>
      <c r="B8" s="17">
        <v>1.7658</v>
      </c>
      <c r="C8" s="14">
        <f>'Business Results'!M8+'Profit &amp; Ratios'!B8</f>
        <v>-4.508600000000003</v>
      </c>
      <c r="D8" s="212">
        <v>2.5929000000000002</v>
      </c>
      <c r="E8" s="14">
        <v>-0.3226</v>
      </c>
      <c r="F8" s="394">
        <f t="shared" si="0"/>
        <v>-2.2383000000000028</v>
      </c>
      <c r="G8" s="143">
        <v>-2.2383000000000002</v>
      </c>
      <c r="H8" s="188">
        <f>'Business Results'!F8/'Business Results'!C8</f>
        <v>6.5725532563993772E-2</v>
      </c>
      <c r="I8" s="188">
        <f>'Business Results'!D8/'Business Results'!B8</f>
        <v>0.64561794681397944</v>
      </c>
      <c r="J8" s="269">
        <f>'Business Results'!G8/'Business Results'!E8</f>
        <v>0.1108902277926346</v>
      </c>
      <c r="K8" s="268">
        <f>'Business Results'!H8/'Business Results'!D8</f>
        <v>-0.10065105874063342</v>
      </c>
      <c r="L8" s="188">
        <f>'Business Results'!I8/'Business Results'!D8</f>
        <v>0.54536636075384426</v>
      </c>
      <c r="M8" s="447">
        <f t="shared" si="2"/>
        <v>0.55560552980584543</v>
      </c>
    </row>
    <row r="9" spans="1:13" s="3" customFormat="1">
      <c r="A9" s="415" t="s">
        <v>81</v>
      </c>
      <c r="B9" s="406">
        <v>-0.1888</v>
      </c>
      <c r="C9" s="13">
        <f>'Business Results'!M9+'Profit &amp; Ratios'!B9</f>
        <v>-11.1836</v>
      </c>
      <c r="D9" s="311">
        <v>1.6768000000000001</v>
      </c>
      <c r="E9" s="312">
        <v>-0.32</v>
      </c>
      <c r="F9" s="74">
        <f t="shared" si="0"/>
        <v>-9.8268000000000004</v>
      </c>
      <c r="G9" s="313">
        <v>-9.8268000000000004</v>
      </c>
      <c r="H9" s="188">
        <f>'Business Results'!F9/'Business Results'!C9</f>
        <v>6.0523012552301254E-2</v>
      </c>
      <c r="I9" s="188">
        <f>'Business Results'!D9/'Business Results'!B9</f>
        <v>0.35403094462540713</v>
      </c>
      <c r="J9" s="269">
        <f>'Business Results'!G9/'Business Results'!E9</f>
        <v>-0.74968648106345626</v>
      </c>
      <c r="K9" s="268">
        <f>'Business Results'!H9/'Business Results'!D9</f>
        <v>-1.2448917002108493</v>
      </c>
      <c r="L9" s="188">
        <f>'Business Results'!I9/'Business Results'!D9</f>
        <v>5.1924477669158522</v>
      </c>
      <c r="M9" s="447">
        <f t="shared" si="2"/>
        <v>3.1978695856415467</v>
      </c>
    </row>
    <row r="10" spans="1:13" s="3" customFormat="1" ht="15.75">
      <c r="A10" s="414" t="s">
        <v>52</v>
      </c>
      <c r="B10" s="406">
        <v>53.08858270394947</v>
      </c>
      <c r="C10" s="13">
        <f>'Business Results'!M10+'Profit &amp; Ratios'!B10</f>
        <v>2.1511138039494284</v>
      </c>
      <c r="D10" s="322">
        <v>10.514099999999999</v>
      </c>
      <c r="E10" s="323">
        <v>-3.0725321059999997</v>
      </c>
      <c r="F10" s="74">
        <f t="shared" si="0"/>
        <v>9.5926816979494269</v>
      </c>
      <c r="G10" s="324">
        <v>9.589781697949423</v>
      </c>
      <c r="H10" s="188">
        <f>'Business Results'!F10/'Business Results'!C10</f>
        <v>0.62248205110245569</v>
      </c>
      <c r="I10" s="188">
        <f>'Business Results'!D10/'Business Results'!B10</f>
        <v>0.78505061722043568</v>
      </c>
      <c r="J10" s="269">
        <f>'Business Results'!G10/'Business Results'!E10</f>
        <v>0.75765175369488913</v>
      </c>
      <c r="K10" s="268">
        <f>'Business Results'!H10/'Business Results'!D10</f>
        <v>5.4458644483841523E-2</v>
      </c>
      <c r="L10" s="188">
        <f>'Business Results'!I10/'Business Results'!D10</f>
        <v>0.28547330669290649</v>
      </c>
      <c r="M10" s="447">
        <f t="shared" si="2"/>
        <v>1.0975837048716373</v>
      </c>
    </row>
    <row r="11" spans="1:13" s="3" customFormat="1" ht="15.75">
      <c r="A11" s="414" t="s">
        <v>74</v>
      </c>
      <c r="B11" s="406">
        <v>0.70464263000000005</v>
      </c>
      <c r="C11" s="13">
        <f>'Business Results'!M11+'Profit &amp; Ratios'!B11</f>
        <v>-52.512406131999917</v>
      </c>
      <c r="D11" s="333">
        <v>2.9643438799999995</v>
      </c>
      <c r="E11" s="334">
        <v>-0.65229099999999995</v>
      </c>
      <c r="F11" s="74">
        <f t="shared" si="0"/>
        <v>-50.200353251999914</v>
      </c>
      <c r="G11" s="335">
        <v>-50.210547090000027</v>
      </c>
      <c r="H11" s="188">
        <f>'Business Results'!F11/'Business Results'!C11</f>
        <v>0.17924111202105952</v>
      </c>
      <c r="I11" s="188">
        <f>'Business Results'!D11/'Business Results'!B11</f>
        <v>0.96500920142572244</v>
      </c>
      <c r="J11" s="269">
        <f>'Business Results'!G11/'Business Results'!E11</f>
        <v>0.75691967085198975</v>
      </c>
      <c r="K11" s="268">
        <f>'Business Results'!H11/'Business Results'!D11</f>
        <v>1.8902514857717042E-2</v>
      </c>
      <c r="L11" s="188">
        <f>'Business Results'!I11/'Business Results'!D11</f>
        <v>0.5836739463506263</v>
      </c>
      <c r="M11" s="447">
        <f t="shared" si="2"/>
        <v>1.3594961320603329</v>
      </c>
    </row>
    <row r="12" spans="1:13" s="3" customFormat="1" ht="15.75">
      <c r="A12" s="414" t="s">
        <v>70</v>
      </c>
      <c r="B12" s="406">
        <v>132.37375041974681</v>
      </c>
      <c r="C12" s="13">
        <f>'Business Results'!M12+'Profit &amp; Ratios'!B12</f>
        <v>103.1155966579737</v>
      </c>
      <c r="D12" s="344">
        <v>39.364883214758819</v>
      </c>
      <c r="E12" s="345">
        <v>-8.1319697219999991</v>
      </c>
      <c r="F12" s="74">
        <f t="shared" si="0"/>
        <v>134.34851015073252</v>
      </c>
      <c r="G12" s="346">
        <v>104.11612754997952</v>
      </c>
      <c r="H12" s="188">
        <f>'Business Results'!F12/'Business Results'!C12</f>
        <v>0.58723656734187191</v>
      </c>
      <c r="I12" s="188">
        <f>'Business Results'!D12/'Business Results'!B12</f>
        <v>0.55094255285804394</v>
      </c>
      <c r="J12" s="269">
        <f>'Business Results'!G12/'Business Results'!E12</f>
        <v>0.7650685066495766</v>
      </c>
      <c r="K12" s="268">
        <f>'Business Results'!H12/'Business Results'!D12</f>
        <v>-3.6876926525185968E-2</v>
      </c>
      <c r="L12" s="188">
        <f>'Business Results'!I12/'Business Results'!D12</f>
        <v>0.26952983565059785</v>
      </c>
      <c r="M12" s="447">
        <f t="shared" si="2"/>
        <v>0.99772141577498852</v>
      </c>
    </row>
    <row r="13" spans="1:13" s="3" customFormat="1" ht="15.75">
      <c r="A13" s="414" t="s">
        <v>53</v>
      </c>
      <c r="B13" s="29">
        <v>391.7131</v>
      </c>
      <c r="C13" s="13">
        <v>329.63</v>
      </c>
      <c r="D13" s="14">
        <v>133.64920000000001</v>
      </c>
      <c r="E13" s="14">
        <v>-20.052400000000002</v>
      </c>
      <c r="F13" s="74">
        <f t="shared" si="0"/>
        <v>443.22680000000003</v>
      </c>
      <c r="G13" s="143">
        <v>289.28710000000001</v>
      </c>
      <c r="H13" s="188">
        <f>'Business Results'!F13/'Business Results'!C13</f>
        <v>0.5889969366136546</v>
      </c>
      <c r="I13" s="188">
        <f>'Business Results'!D13/'Business Results'!B13</f>
        <v>0.60084149816751919</v>
      </c>
      <c r="J13" s="269">
        <f>'Business Results'!G13/'Business Results'!E13</f>
        <v>0.76920732401389791</v>
      </c>
      <c r="K13" s="268">
        <f>'Business Results'!H13/'Business Results'!D13</f>
        <v>1.8193969166725464E-2</v>
      </c>
      <c r="L13" s="188">
        <f>'Business Results'!I13/'Business Results'!D13</f>
        <v>0.20038056515910535</v>
      </c>
      <c r="M13" s="447">
        <f t="shared" si="2"/>
        <v>0.98778185833972865</v>
      </c>
    </row>
    <row r="14" spans="1:13" s="3" customFormat="1" ht="15.75">
      <c r="A14" s="414" t="s">
        <v>54</v>
      </c>
      <c r="B14" s="407">
        <v>109.04139796916428</v>
      </c>
      <c r="C14" s="13">
        <f>'Business Results'!M14+'Profit &amp; Ratios'!B14</f>
        <v>26.051154209036</v>
      </c>
      <c r="D14" s="358">
        <v>27.45</v>
      </c>
      <c r="E14" s="357">
        <v>-1.6164423750000001</v>
      </c>
      <c r="F14" s="74">
        <f t="shared" si="0"/>
        <v>51.884711834036004</v>
      </c>
      <c r="G14" s="359">
        <v>38.152104998871778</v>
      </c>
      <c r="H14" s="188">
        <f>'Business Results'!F14/'Business Results'!C14</f>
        <v>0.64820093351421759</v>
      </c>
      <c r="I14" s="188">
        <f>'Business Results'!D14/'Business Results'!B14</f>
        <v>0.62064608302679836</v>
      </c>
      <c r="J14" s="269">
        <f>'Business Results'!G14/'Business Results'!E14</f>
        <v>0.88273831665913405</v>
      </c>
      <c r="K14" s="268">
        <f>'Business Results'!H14/'Business Results'!D14</f>
        <v>6.3940545096903487E-2</v>
      </c>
      <c r="L14" s="188">
        <f>'Business Results'!I14/'Business Results'!D14</f>
        <v>0.12402781018462129</v>
      </c>
      <c r="M14" s="447">
        <f t="shared" si="2"/>
        <v>1.0707066719406588</v>
      </c>
    </row>
    <row r="15" spans="1:13" s="3" customFormat="1" ht="15.75">
      <c r="A15" s="414" t="s">
        <v>55</v>
      </c>
      <c r="B15" s="29">
        <v>3.34410593281862</v>
      </c>
      <c r="C15" s="13">
        <f>'Business Results'!M15+'Profit &amp; Ratios'!B15</f>
        <v>-10.207094067181378</v>
      </c>
      <c r="D15" s="14">
        <v>2.11339406718138</v>
      </c>
      <c r="E15" s="14">
        <v>0</v>
      </c>
      <c r="F15" s="74">
        <f t="shared" si="0"/>
        <v>-8.0936999999999983</v>
      </c>
      <c r="G15" s="143">
        <v>-8.0884999999999998</v>
      </c>
      <c r="H15" s="188">
        <f>'Business Results'!F15/'Business Results'!C15</f>
        <v>0.62759788335432753</v>
      </c>
      <c r="I15" s="188">
        <f>'Business Results'!D15/'Business Results'!B15</f>
        <v>0.9031315080147494</v>
      </c>
      <c r="J15" s="269">
        <f>'Business Results'!G15/'Business Results'!E15</f>
        <v>0.69786077161945526</v>
      </c>
      <c r="K15" s="268">
        <f>'Business Results'!H15/'Business Results'!D15</f>
        <v>8.3236973574359219E-2</v>
      </c>
      <c r="L15" s="188">
        <f>'Business Results'!I15/'Business Results'!D15</f>
        <v>0.49270046922366029</v>
      </c>
      <c r="M15" s="447">
        <f t="shared" si="2"/>
        <v>1.2737982144174747</v>
      </c>
    </row>
    <row r="16" spans="1:13" s="3" customFormat="1" ht="15.75">
      <c r="A16" s="414" t="s">
        <v>84</v>
      </c>
      <c r="B16" s="406">
        <v>16.977151175536552</v>
      </c>
      <c r="C16" s="13">
        <f>'Business Results'!M16+'Profit &amp; Ratios'!B16</f>
        <v>-33.971444276799176</v>
      </c>
      <c r="D16" s="372">
        <v>6.415664601463444</v>
      </c>
      <c r="E16" s="373">
        <v>-1.3873790076642381</v>
      </c>
      <c r="F16" s="74">
        <f t="shared" si="0"/>
        <v>-28.943158682999968</v>
      </c>
      <c r="G16" s="374">
        <v>-28.943697241999974</v>
      </c>
      <c r="H16" s="188">
        <f>'Business Results'!F16/'Business Results'!C16</f>
        <v>0.54488321769569281</v>
      </c>
      <c r="I16" s="188">
        <f>'Business Results'!D16/'Business Results'!B16</f>
        <v>0.76625390960758044</v>
      </c>
      <c r="J16" s="269">
        <f>'Business Results'!G16/'Business Results'!E16</f>
        <v>0.68642928670781755</v>
      </c>
      <c r="K16" s="268">
        <f>'Business Results'!H16/'Business Results'!D16</f>
        <v>0.10618959744628613</v>
      </c>
      <c r="L16" s="188">
        <f>'Business Results'!I16/'Business Results'!D16</f>
        <v>0.41409481706836748</v>
      </c>
      <c r="M16" s="447">
        <f t="shared" si="2"/>
        <v>1.2067137012224711</v>
      </c>
    </row>
    <row r="17" spans="1:13" s="3" customFormat="1" ht="15.75">
      <c r="A17" s="414" t="s">
        <v>12</v>
      </c>
      <c r="B17" s="12">
        <v>18.922699999999999</v>
      </c>
      <c r="C17" s="13">
        <f>'Business Results'!M17+'Profit &amp; Ratios'!B17</f>
        <v>14.616199999999997</v>
      </c>
      <c r="D17" s="13">
        <v>4.8939000000000004</v>
      </c>
      <c r="E17" s="13">
        <v>-0.28999999999999998</v>
      </c>
      <c r="F17" s="296">
        <f t="shared" si="0"/>
        <v>19.220099999999999</v>
      </c>
      <c r="G17" s="142">
        <v>19.2196</v>
      </c>
      <c r="H17" s="188">
        <f>'Business Results'!F17/'Business Results'!C17</f>
        <v>0.68964255538232544</v>
      </c>
      <c r="I17" s="188">
        <f>'Business Results'!D17/'Business Results'!B17</f>
        <v>-0.10650303492035407</v>
      </c>
      <c r="J17" s="269">
        <f>'Business Results'!G17/'Business Results'!E17</f>
        <v>1.8254954241108006</v>
      </c>
      <c r="K17" s="268">
        <f>'Business Results'!H17/'Business Results'!D17</f>
        <v>-8.6392699054593153E-2</v>
      </c>
      <c r="L17" s="188">
        <f>'Business Results'!I17/'Business Results'!D17</f>
        <v>-2.5138914694792067</v>
      </c>
      <c r="M17" s="447">
        <f t="shared" si="2"/>
        <v>-0.77478874442299928</v>
      </c>
    </row>
    <row r="18" spans="1:13" s="3" customFormat="1" ht="15.75">
      <c r="A18" s="414" t="s">
        <v>56</v>
      </c>
      <c r="B18" s="408">
        <v>444.32</v>
      </c>
      <c r="C18" s="13">
        <f>'Business Results'!M18+'Profit &amp; Ratios'!B18</f>
        <v>-263.6976997000009</v>
      </c>
      <c r="D18" s="387">
        <v>41.920000000000016</v>
      </c>
      <c r="E18" s="388">
        <v>44.99</v>
      </c>
      <c r="F18" s="299">
        <f t="shared" si="0"/>
        <v>-176.78769970000087</v>
      </c>
      <c r="G18" s="299">
        <v>-176.79</v>
      </c>
      <c r="H18" s="188">
        <f>'Business Results'!F18/'Business Results'!C18</f>
        <v>1.0140469103181933</v>
      </c>
      <c r="I18" s="188">
        <f>'Business Results'!D18/'Business Results'!B18</f>
        <v>0.73500334246281696</v>
      </c>
      <c r="J18" s="269">
        <f>'Business Results'!G18/'Business Results'!E18</f>
        <v>0.97475937373433053</v>
      </c>
      <c r="K18" s="268">
        <f>'Business Results'!H18/'Business Results'!D18</f>
        <v>3.4281218819556369E-2</v>
      </c>
      <c r="L18" s="188">
        <f>'Business Results'!I18/'Business Results'!D18</f>
        <v>0.26003914344922863</v>
      </c>
      <c r="M18" s="447">
        <f t="shared" si="2"/>
        <v>1.2690797360031156</v>
      </c>
    </row>
    <row r="19" spans="1:13" s="402" customFormat="1" ht="15.75">
      <c r="A19" s="422" t="s">
        <v>13</v>
      </c>
      <c r="B19" s="29">
        <v>942.72860000000003</v>
      </c>
      <c r="C19" s="14">
        <f>'Business Results'!M19+'Profit &amp; Ratios'!B19</f>
        <v>229.29801588699695</v>
      </c>
      <c r="D19" s="14">
        <v>523.33000000000004</v>
      </c>
      <c r="E19" s="14">
        <v>2.72</v>
      </c>
      <c r="F19" s="452">
        <f t="shared" si="0"/>
        <v>755.34801588699702</v>
      </c>
      <c r="G19" s="143">
        <v>635.18799999999976</v>
      </c>
      <c r="H19" s="188">
        <f>'Business Results'!F19/'Business Results'!C19</f>
        <v>0.78836279842201595</v>
      </c>
      <c r="I19" s="188">
        <f>'Business Results'!D19/'Business Results'!B19</f>
        <v>0.87045506563150676</v>
      </c>
      <c r="J19" s="269">
        <f>'Business Results'!G19/'Business Results'!E19</f>
        <v>0.87836446377967803</v>
      </c>
      <c r="K19" s="268">
        <f>'Business Results'!H19/'Business Results'!D19</f>
        <v>8.2940094886705465E-2</v>
      </c>
      <c r="L19" s="188">
        <f>'Business Results'!I19/'Business Results'!D19</f>
        <v>0.14872602350372854</v>
      </c>
      <c r="M19" s="447">
        <f t="shared" si="2"/>
        <v>1.1100305821701122</v>
      </c>
    </row>
    <row r="20" spans="1:13" s="3" customFormat="1" ht="15.75">
      <c r="A20" s="414" t="s">
        <v>57</v>
      </c>
      <c r="B20" s="29">
        <v>489</v>
      </c>
      <c r="C20" s="13">
        <f>'Business Results'!M20+'Profit &amp; Ratios'!B20</f>
        <v>-4</v>
      </c>
      <c r="D20" s="14">
        <v>115</v>
      </c>
      <c r="E20" s="14">
        <v>0</v>
      </c>
      <c r="F20" s="299">
        <f t="shared" si="0"/>
        <v>111</v>
      </c>
      <c r="G20" s="144">
        <v>111</v>
      </c>
      <c r="H20" s="188">
        <f>'Business Results'!F20/'Business Results'!C20</f>
        <v>0.68424188263330354</v>
      </c>
      <c r="I20" s="188">
        <f>'Business Results'!D20/'Business Results'!B20</f>
        <v>0.78649303452453057</v>
      </c>
      <c r="J20" s="269">
        <f>'Business Results'!G20/'Business Results'!E20</f>
        <v>0.92740975803252679</v>
      </c>
      <c r="K20" s="268">
        <f>'Business Results'!H20/'Business Results'!D20</f>
        <v>6.4304967269926835E-2</v>
      </c>
      <c r="L20" s="188">
        <f>'Business Results'!I20/'Business Results'!D20</f>
        <v>0.19830573738929533</v>
      </c>
      <c r="M20" s="447">
        <f t="shared" si="2"/>
        <v>1.190020462691749</v>
      </c>
    </row>
    <row r="21" spans="1:13" s="3" customFormat="1" ht="15.75">
      <c r="A21" s="414" t="s">
        <v>58</v>
      </c>
      <c r="B21" s="29">
        <v>3.33</v>
      </c>
      <c r="C21" s="13">
        <f>'Business Results'!M21+'Profit &amp; Ratios'!B21</f>
        <v>-5.3299999999999983</v>
      </c>
      <c r="D21" s="14">
        <v>3.47</v>
      </c>
      <c r="E21" s="14">
        <v>-1.1299999999999999</v>
      </c>
      <c r="F21" s="74">
        <f t="shared" si="0"/>
        <v>-2.989999999999998</v>
      </c>
      <c r="G21" s="27">
        <v>-2.82</v>
      </c>
      <c r="H21" s="188">
        <f>'Business Results'!F21/'Business Results'!C21</f>
        <v>1.0848348348348347</v>
      </c>
      <c r="I21" s="188">
        <f>'Business Results'!D21/'Business Results'!B21</f>
        <v>0.89872881355932199</v>
      </c>
      <c r="J21" s="269">
        <f>'Business Results'!G21/'Business Results'!E21</f>
        <v>0.9829145728643216</v>
      </c>
      <c r="K21" s="268">
        <f>'Business Results'!H21/'Business Results'!D21</f>
        <v>8.0150872230080147E-2</v>
      </c>
      <c r="L21" s="188">
        <f>'Business Results'!I21/'Business Results'!D21</f>
        <v>0.34276284771334276</v>
      </c>
      <c r="M21" s="447">
        <f t="shared" si="2"/>
        <v>1.4058282928077444</v>
      </c>
    </row>
    <row r="22" spans="1:13" s="3" customFormat="1" ht="15.75">
      <c r="A22" s="414" t="s">
        <v>59</v>
      </c>
      <c r="B22" s="29">
        <v>133.85306237320279</v>
      </c>
      <c r="C22" s="13">
        <f>'Business Results'!M22+'Profit &amp; Ratios'!B22</f>
        <v>33.830105432104475</v>
      </c>
      <c r="D22" s="14">
        <v>29.967949999999998</v>
      </c>
      <c r="E22" s="14">
        <v>-6.4443825199999996</v>
      </c>
      <c r="F22" s="74">
        <v>57.36</v>
      </c>
      <c r="G22" s="144">
        <v>57.356899999999335</v>
      </c>
      <c r="H22" s="188">
        <f>'Business Results'!F22/'Business Results'!C22</f>
        <v>0.54465941387609396</v>
      </c>
      <c r="I22" s="188">
        <f>'Business Results'!D22/'Business Results'!B22</f>
        <v>0.67743488855170231</v>
      </c>
      <c r="J22" s="269">
        <f>'Business Results'!G22/'Business Results'!E22</f>
        <v>0.83922598350289213</v>
      </c>
      <c r="K22" s="268">
        <f>'Business Results'!H22/'Business Results'!D22</f>
        <v>7.8291067734242194E-3</v>
      </c>
      <c r="L22" s="188">
        <f>'Business Results'!I22/'Business Results'!D22</f>
        <v>0.19767134468663319</v>
      </c>
      <c r="M22" s="447">
        <f t="shared" si="2"/>
        <v>1.0447264349629495</v>
      </c>
    </row>
    <row r="23" spans="1:13" s="3" customFormat="1">
      <c r="A23" s="415" t="s">
        <v>60</v>
      </c>
      <c r="B23" s="29">
        <v>73.100300000000004</v>
      </c>
      <c r="C23" s="13">
        <v>17.02</v>
      </c>
      <c r="D23" s="29">
        <v>21.0593</v>
      </c>
      <c r="E23" s="29">
        <v>-3.4085759160000002</v>
      </c>
      <c r="F23" s="74">
        <f t="shared" si="0"/>
        <v>34.670724084</v>
      </c>
      <c r="G23" s="144">
        <v>23.265771240999964</v>
      </c>
      <c r="H23" s="188">
        <f>'Business Results'!F23/'Business Results'!C23</f>
        <v>0.71823344713255954</v>
      </c>
      <c r="I23" s="188">
        <f>'Business Results'!D23/'Business Results'!B23</f>
        <v>0.75330183343453738</v>
      </c>
      <c r="J23" s="269">
        <f>'Business Results'!G23/'Business Results'!E23</f>
        <v>0.84255473367662026</v>
      </c>
      <c r="K23" s="268">
        <f>'Business Results'!H23/'Business Results'!D23</f>
        <v>4.2790671731161634E-2</v>
      </c>
      <c r="L23" s="188">
        <f>'Business Results'!I23/'Business Results'!D23</f>
        <v>0.19962836344124174</v>
      </c>
      <c r="M23" s="447">
        <f t="shared" si="2"/>
        <v>1.0849737688490235</v>
      </c>
    </row>
    <row r="24" spans="1:13" s="403" customFormat="1">
      <c r="A24" s="416" t="s">
        <v>61</v>
      </c>
      <c r="B24" s="404">
        <v>74.424300000000002</v>
      </c>
      <c r="C24" s="14">
        <f>'Business Results'!M24+'Profit &amp; Ratios'!B24</f>
        <v>81.324299999999923</v>
      </c>
      <c r="D24" s="404">
        <v>32.029499999999999</v>
      </c>
      <c r="E24" s="404">
        <v>-0.1116</v>
      </c>
      <c r="F24" s="394">
        <f t="shared" si="0"/>
        <v>113.24219999999993</v>
      </c>
      <c r="G24" s="405">
        <v>113.2368</v>
      </c>
      <c r="H24" s="188">
        <f>'Business Results'!F24/'Business Results'!C24</f>
        <v>0.74286081556777273</v>
      </c>
      <c r="I24" s="188">
        <f>'Business Results'!D24/'Business Results'!B24</f>
        <v>0.53472841487822753</v>
      </c>
      <c r="J24" s="269">
        <f>'Business Results'!G24/'Business Results'!E24</f>
        <v>0.75165894795050814</v>
      </c>
      <c r="K24" s="268">
        <f>'Business Results'!H24/'Business Results'!D24</f>
        <v>3.4835458049214348E-3</v>
      </c>
      <c r="L24" s="188">
        <f>'Business Results'!I24/'Business Results'!D24</f>
        <v>0.25037058997924699</v>
      </c>
      <c r="M24" s="447">
        <f t="shared" si="2"/>
        <v>1.0055130837346766</v>
      </c>
    </row>
    <row r="25" spans="1:13" s="16" customFormat="1">
      <c r="A25" s="415" t="s">
        <v>62</v>
      </c>
      <c r="B25" s="393">
        <v>186.495951698542</v>
      </c>
      <c r="C25" s="14">
        <v>155.04</v>
      </c>
      <c r="D25" s="395">
        <v>12.3644094374582</v>
      </c>
      <c r="E25" s="395">
        <v>-0.17614284999999999</v>
      </c>
      <c r="F25" s="394">
        <f t="shared" si="0"/>
        <v>167.22826658745819</v>
      </c>
      <c r="G25" s="145">
        <v>115.620107404146</v>
      </c>
      <c r="H25" s="188">
        <f>'Business Results'!F25/'Business Results'!C25</f>
        <v>0.57172981508585152</v>
      </c>
      <c r="I25" s="188">
        <f>'Business Results'!D25/'Business Results'!B25</f>
        <v>0.93277982502933376</v>
      </c>
      <c r="J25" s="269">
        <f>'Business Results'!G25/'Business Results'!E25</f>
        <v>0.91302320338199372</v>
      </c>
      <c r="K25" s="268">
        <f>'Business Results'!H25/'Business Results'!D25</f>
        <v>3.7411052532017951E-2</v>
      </c>
      <c r="L25" s="188">
        <f>'Business Results'!I25/'Business Results'!D25</f>
        <v>0.11825046499166406</v>
      </c>
      <c r="M25" s="447">
        <f t="shared" si="2"/>
        <v>1.0686847209056758</v>
      </c>
    </row>
    <row r="26" spans="1:13" s="3" customFormat="1">
      <c r="A26" s="415" t="s">
        <v>63</v>
      </c>
      <c r="B26" s="17">
        <v>126.7704</v>
      </c>
      <c r="C26" s="14">
        <v>87.06</v>
      </c>
      <c r="D26" s="18">
        <v>36.501300000000001</v>
      </c>
      <c r="E26" s="18">
        <v>-6.1501999999999999</v>
      </c>
      <c r="F26" s="394">
        <f t="shared" si="0"/>
        <v>117.4111</v>
      </c>
      <c r="G26" s="146">
        <v>83.315100000000001</v>
      </c>
      <c r="H26" s="188">
        <f>'Business Results'!F26/'Business Results'!C26</f>
        <v>0.52100863936778052</v>
      </c>
      <c r="I26" s="188">
        <f>'Business Results'!D26/'Business Results'!B26</f>
        <v>0.64536604290134447</v>
      </c>
      <c r="J26" s="269">
        <f>'Business Results'!G26/'Business Results'!E26</f>
        <v>0.71229959267030662</v>
      </c>
      <c r="K26" s="268">
        <f>'Business Results'!H26/'Business Results'!D26</f>
        <v>2.4257919400334012E-2</v>
      </c>
      <c r="L26" s="188">
        <f>'Business Results'!I26/'Business Results'!D26</f>
        <v>0.28907924942443197</v>
      </c>
      <c r="M26" s="447">
        <f t="shared" si="2"/>
        <v>1.0256367614950728</v>
      </c>
    </row>
    <row r="27" spans="1:13" s="402" customFormat="1">
      <c r="A27" s="416" t="s">
        <v>64</v>
      </c>
      <c r="B27" s="17">
        <v>451.85</v>
      </c>
      <c r="C27" s="14">
        <f>'Business Results'!M27+'Profit &amp; Ratios'!B27</f>
        <v>-843.5899999999998</v>
      </c>
      <c r="D27" s="18">
        <v>290.93</v>
      </c>
      <c r="E27" s="18">
        <v>-8.68</v>
      </c>
      <c r="F27" s="394">
        <v>-561.34</v>
      </c>
      <c r="G27" s="146">
        <v>-561.34</v>
      </c>
      <c r="H27" s="188">
        <f>'Business Results'!F27/'Business Results'!C27</f>
        <v>0.99221887345187443</v>
      </c>
      <c r="I27" s="188">
        <f>'Business Results'!D27/'Business Results'!B27</f>
        <v>0.87049533938483192</v>
      </c>
      <c r="J27" s="269">
        <f>'Business Results'!G27/'Business Results'!E27</f>
        <v>1.147350809353044</v>
      </c>
      <c r="K27" s="268">
        <f>'Business Results'!H27/'Business Results'!D27</f>
        <v>6.4875211802326319E-2</v>
      </c>
      <c r="L27" s="188">
        <f>'Business Results'!I27/'Business Results'!D27</f>
        <v>0.18723962646350631</v>
      </c>
      <c r="M27" s="447">
        <f t="shared" si="2"/>
        <v>1.3994656476188767</v>
      </c>
    </row>
    <row r="28" spans="1:13" s="3" customFormat="1">
      <c r="A28" s="415" t="s">
        <v>11</v>
      </c>
      <c r="B28" s="17">
        <v>28.32</v>
      </c>
      <c r="C28" s="13">
        <f>'Business Results'!M28+'Profit &amp; Ratios'!B28</f>
        <v>57.790000000000028</v>
      </c>
      <c r="D28" s="18">
        <v>13.28</v>
      </c>
      <c r="E28" s="18">
        <v>-0.28000000000000003</v>
      </c>
      <c r="F28" s="394">
        <f t="shared" si="0"/>
        <v>70.79000000000002</v>
      </c>
      <c r="G28" s="146">
        <v>47.17</v>
      </c>
      <c r="H28" s="188">
        <f>'Business Results'!F28/'Business Results'!C28</f>
        <v>0.69447898532703312</v>
      </c>
      <c r="I28" s="188">
        <f>'Business Results'!D28/'Business Results'!B28</f>
        <v>0.73901535203811541</v>
      </c>
      <c r="J28" s="269">
        <f>'Business Results'!G28/'Business Results'!E28</f>
        <v>0.64418161007249142</v>
      </c>
      <c r="K28" s="268">
        <f>'Business Results'!H28/'Business Results'!D28</f>
        <v>6.9020731501769766E-2</v>
      </c>
      <c r="L28" s="188">
        <f>'Business Results'!I28/'Business Results'!D28</f>
        <v>0.20095230069105005</v>
      </c>
      <c r="M28" s="447">
        <f t="shared" si="2"/>
        <v>0.91415464226531129</v>
      </c>
    </row>
    <row r="29" spans="1:13" s="3" customFormat="1">
      <c r="A29" s="112" t="s">
        <v>65</v>
      </c>
      <c r="B29" s="396">
        <f>SUM(B4:B28)</f>
        <v>4093.4655449029606</v>
      </c>
      <c r="C29" s="141">
        <f t="shared" ref="C29:G29" si="3">SUM(C4:C28)</f>
        <v>341.62504181407911</v>
      </c>
      <c r="D29" s="141">
        <f t="shared" si="3"/>
        <v>1442.5922452008617</v>
      </c>
      <c r="E29" s="141">
        <f t="shared" si="3"/>
        <v>-25.542852916664366</v>
      </c>
      <c r="F29" s="141">
        <f t="shared" si="3"/>
        <v>1758.6807611861723</v>
      </c>
      <c r="G29" s="141">
        <f t="shared" si="3"/>
        <v>1149.6476111399461</v>
      </c>
      <c r="H29" s="274">
        <f>'Business Results'!F29/'Business Results'!C29</f>
        <v>0.72330883614301478</v>
      </c>
      <c r="I29" s="274">
        <f>'Business Results'!D29/'Business Results'!B29</f>
        <v>0.74109422556085802</v>
      </c>
      <c r="J29" s="275">
        <f>'Business Results'!G29/'Business Results'!E29</f>
        <v>0.88125104407746035</v>
      </c>
      <c r="K29" s="274">
        <f>'Business Results'!H29/'Business Results'!D29</f>
        <v>4.961944011030639E-2</v>
      </c>
      <c r="L29" s="274">
        <f>'Business Results'!I29/'Business Results'!D29</f>
        <v>0.20692013060358552</v>
      </c>
      <c r="M29" s="276">
        <f t="shared" ref="M29:M47" si="4">J29+K29+L29</f>
        <v>1.1377906147913524</v>
      </c>
    </row>
    <row r="30" spans="1:13" s="15" customFormat="1">
      <c r="A30" s="129" t="s">
        <v>86</v>
      </c>
      <c r="B30" s="135">
        <v>4030.48</v>
      </c>
      <c r="C30" s="228">
        <v>1266</v>
      </c>
      <c r="D30" s="138">
        <v>1261.26</v>
      </c>
      <c r="E30" s="138">
        <v>-102.92</v>
      </c>
      <c r="F30" s="138">
        <v>2424.34</v>
      </c>
      <c r="G30" s="147">
        <v>1968.07</v>
      </c>
      <c r="H30" s="246">
        <f>'Business Results'!F30/'Business Results'!C30</f>
        <v>0.77574689411019127</v>
      </c>
      <c r="I30" s="246">
        <f>'Business Results'!D30/'Business Results'!B30</f>
        <v>0.77732467237462755</v>
      </c>
      <c r="J30" s="247">
        <f>'Business Results'!G30/'Business Results'!E30</f>
        <v>0.820071250700526</v>
      </c>
      <c r="K30" s="246">
        <f>'Business Results'!H30/'Business Results'!D30</f>
        <v>3.0721390587399477E-2</v>
      </c>
      <c r="L30" s="246">
        <f>'Business Results'!I30/'Business Results'!D30</f>
        <v>0.24315338685495946</v>
      </c>
      <c r="M30" s="248">
        <f t="shared" si="4"/>
        <v>1.0939460281428848</v>
      </c>
    </row>
    <row r="31" spans="1:13" s="16" customFormat="1" ht="15.75">
      <c r="A31" s="417" t="s">
        <v>66</v>
      </c>
      <c r="B31" s="409"/>
      <c r="C31" s="13"/>
      <c r="D31" s="134"/>
      <c r="E31" s="134"/>
      <c r="F31" s="134"/>
      <c r="G31" s="148"/>
      <c r="H31" s="188"/>
      <c r="I31" s="188"/>
      <c r="J31" s="189"/>
      <c r="K31" s="188"/>
      <c r="L31" s="188"/>
      <c r="M31" s="190"/>
    </row>
    <row r="32" spans="1:13" s="16" customFormat="1">
      <c r="A32" s="418" t="s">
        <v>78</v>
      </c>
      <c r="B32" s="162">
        <v>3.2823749520000116</v>
      </c>
      <c r="C32" s="13">
        <f>'Business Results'!M32+'Profit &amp; Ratios'!B32</f>
        <v>-64.658825120000003</v>
      </c>
      <c r="D32" s="164">
        <v>1.5996843859999996</v>
      </c>
      <c r="E32" s="165">
        <v>-0.10232670000000001</v>
      </c>
      <c r="F32" s="13">
        <f t="shared" ref="F32:F37" si="5">C32+D32+E32</f>
        <v>-63.161467434000002</v>
      </c>
      <c r="G32" s="148">
        <v>-63.161467434000002</v>
      </c>
      <c r="H32" s="188">
        <f>'Business Results'!F32/'Business Results'!C32</f>
        <v>0.49493844982882312</v>
      </c>
      <c r="I32" s="188">
        <f>'Business Results'!D32/'Business Results'!B32</f>
        <v>0.93872896112899795</v>
      </c>
      <c r="J32" s="189">
        <f>'Business Results'!G32/'Business Results'!E32</f>
        <v>0.55776855232334444</v>
      </c>
      <c r="K32" s="188">
        <f>'Business Results'!H32/'Business Results'!D32</f>
        <v>8.9407223711094927E-2</v>
      </c>
      <c r="L32" s="188">
        <f>'Business Results'!I32/'Business Results'!D32</f>
        <v>1.2696735677559383</v>
      </c>
      <c r="M32" s="267">
        <f t="shared" si="4"/>
        <v>1.9168493437903775</v>
      </c>
    </row>
    <row r="33" spans="1:13" s="3" customFormat="1">
      <c r="A33" s="418" t="s">
        <v>15</v>
      </c>
      <c r="B33" s="29">
        <v>21.14</v>
      </c>
      <c r="C33" s="13">
        <f>'Business Results'!M33+'Profit &amp; Ratios'!B33</f>
        <v>-56.55</v>
      </c>
      <c r="D33" s="18">
        <v>4.38</v>
      </c>
      <c r="E33" s="18">
        <v>-2.58</v>
      </c>
      <c r="F33" s="13">
        <f t="shared" si="5"/>
        <v>-54.749999999999993</v>
      </c>
      <c r="G33" s="149">
        <v>-54.75</v>
      </c>
      <c r="H33" s="188">
        <f>'Business Results'!F33/'Business Results'!C33</f>
        <v>0.75412654745529584</v>
      </c>
      <c r="I33" s="188">
        <f>'Business Results'!D33/'Business Results'!B33</f>
        <v>0.78246790463090332</v>
      </c>
      <c r="J33" s="189">
        <f>'Business Results'!G33/'Business Results'!E33</f>
        <v>0.92941225234187186</v>
      </c>
      <c r="K33" s="188">
        <f>'Business Results'!H33/'Business Results'!D33</f>
        <v>3.7648782274308734E-2</v>
      </c>
      <c r="L33" s="188">
        <f>'Business Results'!I33/'Business Results'!D33</f>
        <v>0.31181102362204721</v>
      </c>
      <c r="M33" s="267">
        <f t="shared" ref="M33:M37" si="6">J33+K33+L33</f>
        <v>1.2788720582382278</v>
      </c>
    </row>
    <row r="34" spans="1:13" s="3" customFormat="1">
      <c r="A34" s="415" t="s">
        <v>47</v>
      </c>
      <c r="B34" s="17">
        <v>5.5246766689999998</v>
      </c>
      <c r="C34" s="13">
        <f>'Business Results'!M34+'Profit &amp; Ratios'!B34</f>
        <v>-47.463518392545616</v>
      </c>
      <c r="D34" s="18">
        <v>1.9189136120000001</v>
      </c>
      <c r="E34" s="18">
        <v>-2.3672768594544307</v>
      </c>
      <c r="F34" s="13">
        <f t="shared" si="5"/>
        <v>-47.911881640000047</v>
      </c>
      <c r="G34" s="146">
        <v>-47.911931640000034</v>
      </c>
      <c r="H34" s="188">
        <f>'Business Results'!F34/'Business Results'!C34</f>
        <v>0.5056512553345982</v>
      </c>
      <c r="I34" s="188">
        <f>'Business Results'!D34/'Business Results'!B34</f>
        <v>0.94429291021328199</v>
      </c>
      <c r="J34" s="189">
        <f>'Business Results'!G34/'Business Results'!E34</f>
        <v>0.68735859577672764</v>
      </c>
      <c r="K34" s="188">
        <f>'Business Results'!H34/'Business Results'!D34</f>
        <v>0.10219711666005657</v>
      </c>
      <c r="L34" s="188">
        <f>'Business Results'!I34/'Business Results'!D34</f>
        <v>0.57591852982025604</v>
      </c>
      <c r="M34" s="267">
        <f t="shared" si="6"/>
        <v>1.3654742422570403</v>
      </c>
    </row>
    <row r="35" spans="1:13" s="3" customFormat="1">
      <c r="A35" s="415" t="s">
        <v>16</v>
      </c>
      <c r="B35" s="17">
        <v>8.4499999999999993</v>
      </c>
      <c r="C35" s="13">
        <f>'Business Results'!M35+'Profit &amp; Ratios'!B35</f>
        <v>7.8599999999999994</v>
      </c>
      <c r="D35" s="18">
        <v>5.03</v>
      </c>
      <c r="E35" s="18">
        <v>-25.24</v>
      </c>
      <c r="F35" s="13">
        <f t="shared" si="5"/>
        <v>-12.349999999999998</v>
      </c>
      <c r="G35" s="146">
        <v>-12.35</v>
      </c>
      <c r="H35" s="188">
        <f>'Business Results'!F35/'Business Results'!C35</f>
        <v>0.55951290479012883</v>
      </c>
      <c r="I35" s="188">
        <f>'Business Results'!D35/'Business Results'!B35</f>
        <v>0.7471307721321192</v>
      </c>
      <c r="J35" s="189">
        <f>'Business Results'!G35/'Business Results'!E35</f>
        <v>0.623</v>
      </c>
      <c r="K35" s="188">
        <f>'Business Results'!H35/'Business Results'!D35</f>
        <v>4.9762007788836E-3</v>
      </c>
      <c r="L35" s="188">
        <f>'Business Results'!I35/'Business Results'!D35</f>
        <v>0.5293523727102265</v>
      </c>
      <c r="M35" s="267">
        <f t="shared" si="6"/>
        <v>1.1573285734891101</v>
      </c>
    </row>
    <row r="36" spans="1:13" s="3" customFormat="1">
      <c r="A36" s="415" t="s">
        <v>67</v>
      </c>
      <c r="B36" s="17">
        <v>14.44</v>
      </c>
      <c r="C36" s="13">
        <f>'Business Results'!M36+'Profit &amp; Ratios'!B36</f>
        <v>-11.719999999999986</v>
      </c>
      <c r="D36" s="18">
        <v>4.84</v>
      </c>
      <c r="E36" s="18">
        <v>-1.1200000000000001</v>
      </c>
      <c r="F36" s="13">
        <f t="shared" si="5"/>
        <v>-7.9999999999999867</v>
      </c>
      <c r="G36" s="146">
        <v>-8.01</v>
      </c>
      <c r="H36" s="188">
        <f>'Business Results'!F36/'Business Results'!C36</f>
        <v>0.45729026206249634</v>
      </c>
      <c r="I36" s="188">
        <f>'Business Results'!D36/'Business Results'!B36</f>
        <v>0.79728185699681287</v>
      </c>
      <c r="J36" s="189">
        <f>'Business Results'!G36/'Business Results'!E36</f>
        <v>0.55954901058444551</v>
      </c>
      <c r="K36" s="188">
        <f>'Business Results'!H36/'Business Results'!D36</f>
        <v>5.506109518781113E-3</v>
      </c>
      <c r="L36" s="188">
        <f>'Business Results'!I36/'Business Results'!D36</f>
        <v>0.45591341077085529</v>
      </c>
      <c r="M36" s="267">
        <f t="shared" si="6"/>
        <v>1.0209685308740819</v>
      </c>
    </row>
    <row r="37" spans="1:13" s="3" customFormat="1">
      <c r="A37" s="415" t="s">
        <v>14</v>
      </c>
      <c r="B37" s="17">
        <v>29.916830215736436</v>
      </c>
      <c r="C37" s="13">
        <f>'Business Results'!M37+'Profit &amp; Ratios'!B37</f>
        <v>-140.05833445126373</v>
      </c>
      <c r="D37" s="17">
        <v>16.653577965671463</v>
      </c>
      <c r="E37" s="17">
        <v>-9.9424653999999997</v>
      </c>
      <c r="F37" s="13">
        <f t="shared" si="5"/>
        <v>-133.34722188559226</v>
      </c>
      <c r="G37" s="150">
        <v>-133.34722188559226</v>
      </c>
      <c r="H37" s="188">
        <f>'Business Results'!F37/'Business Results'!C37</f>
        <v>0.76693463210543966</v>
      </c>
      <c r="I37" s="188">
        <f>'Business Results'!D37/'Business Results'!B37</f>
        <v>0.76262586085883832</v>
      </c>
      <c r="J37" s="189">
        <f>'Business Results'!G37/'Business Results'!E37</f>
        <v>0.84008648848929512</v>
      </c>
      <c r="K37" s="188">
        <f>'Business Results'!H37/'Business Results'!D37</f>
        <v>0.10181279286282252</v>
      </c>
      <c r="L37" s="188">
        <f>'Business Results'!I37/'Business Results'!D37</f>
        <v>0.29915602678677733</v>
      </c>
      <c r="M37" s="267">
        <f t="shared" si="6"/>
        <v>1.2410553081388951</v>
      </c>
    </row>
    <row r="38" spans="1:13" s="3" customFormat="1">
      <c r="A38" s="127" t="s">
        <v>17</v>
      </c>
      <c r="B38" s="396">
        <f>SUM(B32:B37)</f>
        <v>82.753881836736454</v>
      </c>
      <c r="C38" s="271">
        <f>SUM(C32:C37)</f>
        <v>-312.59067796380936</v>
      </c>
      <c r="D38" s="136">
        <f>SUM(D32:D37)</f>
        <v>34.422175963671464</v>
      </c>
      <c r="E38" s="136">
        <f t="shared" ref="E38:G38" si="7">SUM(E32:E37)</f>
        <v>-41.352068959454428</v>
      </c>
      <c r="F38" s="136">
        <f t="shared" si="7"/>
        <v>-319.52057095959231</v>
      </c>
      <c r="G38" s="151">
        <f t="shared" si="7"/>
        <v>-319.53062095959228</v>
      </c>
      <c r="H38" s="274">
        <f>'Business Results'!F38/'Business Results'!C38</f>
        <v>0.6635782980963939</v>
      </c>
      <c r="I38" s="274">
        <f>'Business Results'!D38/'Business Results'!B38</f>
        <v>0.78918858157951188</v>
      </c>
      <c r="J38" s="275">
        <f>'Business Results'!G38/'Business Results'!E38</f>
        <v>0.76678683217290189</v>
      </c>
      <c r="K38" s="274">
        <f>'Business Results'!H38/'Business Results'!D38</f>
        <v>6.447237648642494E-2</v>
      </c>
      <c r="L38" s="274">
        <f>'Business Results'!I38/'Business Results'!D38</f>
        <v>0.4155296470292778</v>
      </c>
      <c r="M38" s="276">
        <f t="shared" si="4"/>
        <v>1.2467888556886046</v>
      </c>
    </row>
    <row r="39" spans="1:13" s="15" customFormat="1" ht="15.75" thickBot="1">
      <c r="A39" s="128" t="s">
        <v>86</v>
      </c>
      <c r="B39" s="234">
        <v>66.72</v>
      </c>
      <c r="C39" s="400">
        <v>-116.18792725135627</v>
      </c>
      <c r="D39" s="235">
        <v>26.830000000000002</v>
      </c>
      <c r="E39" s="235">
        <v>-22.97</v>
      </c>
      <c r="F39" s="234">
        <v>-114.51792725135627</v>
      </c>
      <c r="G39" s="236">
        <v>-147.19999999999999</v>
      </c>
      <c r="H39" s="243">
        <f>'Business Results'!F39/'Business Results'!C39</f>
        <v>0.64900316597430441</v>
      </c>
      <c r="I39" s="243">
        <f>'Business Results'!D39/'Business Results'!B39</f>
        <v>0.77690043526326846</v>
      </c>
      <c r="J39" s="244">
        <f>'Business Results'!G39/'Business Results'!E39</f>
        <v>0.68349648561001453</v>
      </c>
      <c r="K39" s="243">
        <f>'Business Results'!H39/'Business Results'!D39</f>
        <v>3.3426858977136487E-2</v>
      </c>
      <c r="L39" s="243">
        <f>'Business Results'!I39/'Business Results'!D39</f>
        <v>0.49389928251650822</v>
      </c>
      <c r="M39" s="245">
        <f t="shared" si="4"/>
        <v>1.2108226271036593</v>
      </c>
    </row>
    <row r="40" spans="1:13" s="23" customFormat="1" ht="15.75" thickBot="1">
      <c r="A40" s="125" t="s">
        <v>18</v>
      </c>
      <c r="B40" s="410">
        <f>B29+B38</f>
        <v>4176.2194267396972</v>
      </c>
      <c r="C40" s="230">
        <f t="shared" ref="C40:G40" si="8">C29+C38</f>
        <v>29.034363850269756</v>
      </c>
      <c r="D40" s="272">
        <f t="shared" si="8"/>
        <v>1477.0144211645331</v>
      </c>
      <c r="E40" s="272">
        <f t="shared" si="8"/>
        <v>-66.894921876118786</v>
      </c>
      <c r="F40" s="272">
        <f t="shared" si="8"/>
        <v>1439.16019022658</v>
      </c>
      <c r="G40" s="273">
        <f t="shared" si="8"/>
        <v>830.11699018035381</v>
      </c>
      <c r="H40" s="274">
        <f>'Business Results'!F40/'Business Results'!C40</f>
        <v>0.7202101175133816</v>
      </c>
      <c r="I40" s="274">
        <f>'Business Results'!D40/'Business Results'!B40</f>
        <v>0.74363139026098046</v>
      </c>
      <c r="J40" s="275">
        <f>'Business Results'!G40/'Business Results'!E40</f>
        <v>0.8752079970044393</v>
      </c>
      <c r="K40" s="274">
        <f>'Business Results'!H40/'Business Results'!D40</f>
        <v>5.0450993132316144E-2</v>
      </c>
      <c r="L40" s="274">
        <f>'Business Results'!I40/'Business Results'!D40</f>
        <v>0.2185992941986504</v>
      </c>
      <c r="M40" s="276">
        <f t="shared" si="4"/>
        <v>1.1442582843354059</v>
      </c>
    </row>
    <row r="41" spans="1:13" s="16" customFormat="1" ht="15.75">
      <c r="A41" s="218" t="s">
        <v>68</v>
      </c>
      <c r="B41" s="411"/>
      <c r="C41" s="231">
        <f>B41+'Business Results'!M41</f>
        <v>0</v>
      </c>
      <c r="D41" s="140"/>
      <c r="E41" s="140"/>
      <c r="F41" s="140"/>
      <c r="G41" s="152"/>
      <c r="H41" s="188"/>
      <c r="I41" s="188"/>
      <c r="J41" s="189"/>
      <c r="K41" s="188"/>
      <c r="L41" s="188"/>
      <c r="M41" s="190"/>
    </row>
    <row r="42" spans="1:13" s="16" customFormat="1">
      <c r="A42" s="419" t="s">
        <v>19</v>
      </c>
      <c r="B42" s="162">
        <v>94.13</v>
      </c>
      <c r="C42" s="13">
        <f>'Business Results'!M42+'Profit &amp; Ratios'!B42</f>
        <v>349.32999999999993</v>
      </c>
      <c r="D42" s="163">
        <v>58.12</v>
      </c>
      <c r="E42" s="162">
        <v>9.86</v>
      </c>
      <c r="F42" s="134">
        <f t="shared" ref="F42:F43" si="9">C42+D42+E42</f>
        <v>417.30999999999995</v>
      </c>
      <c r="G42" s="195">
        <v>271.48</v>
      </c>
      <c r="H42" s="188">
        <f>'Business Results'!F42/'Business Results'!C42</f>
        <v>-2.4726987566090513</v>
      </c>
      <c r="I42" s="188">
        <f>'Business Results'!D42/'Business Results'!B42</f>
        <v>0.23185244273690722</v>
      </c>
      <c r="J42" s="189">
        <f>'Business Results'!G42/'Business Results'!E42</f>
        <v>-2.2958432155785795</v>
      </c>
      <c r="K42" s="188">
        <f>'Business Results'!H42/'Business Results'!D42</f>
        <v>-0.14941721668305016</v>
      </c>
      <c r="L42" s="188">
        <f>'Business Results'!I42/'Business Results'!D42</f>
        <v>0.21141693582362028</v>
      </c>
      <c r="M42" s="190">
        <f t="shared" si="4"/>
        <v>-2.2338434964380096</v>
      </c>
    </row>
    <row r="43" spans="1:13" s="16" customFormat="1">
      <c r="A43" s="420" t="s">
        <v>20</v>
      </c>
      <c r="B43" s="196">
        <v>108.34</v>
      </c>
      <c r="C43" s="13">
        <f>'Business Results'!M43+'Profit &amp; Ratios'!B43</f>
        <v>-319.66318321899894</v>
      </c>
      <c r="D43" s="134">
        <v>63.3</v>
      </c>
      <c r="E43" s="196">
        <v>86.41</v>
      </c>
      <c r="F43" s="134">
        <f t="shared" si="9"/>
        <v>-169.95318321899893</v>
      </c>
      <c r="G43" s="148">
        <v>-167.5</v>
      </c>
      <c r="H43" s="188">
        <f>'Business Results'!F43/'Business Results'!C43</f>
        <v>7.7801894358826127</v>
      </c>
      <c r="I43" s="188">
        <f>'Business Results'!D43/'Business Results'!B43</f>
        <v>0.61464714878679161</v>
      </c>
      <c r="J43" s="189">
        <f>'Business Results'!G43/'Business Results'!E43</f>
        <v>3.6022717925613064</v>
      </c>
      <c r="K43" s="188">
        <f>'Business Results'!H43/'Business Results'!D43</f>
        <v>-7.0119522399278308E-2</v>
      </c>
      <c r="L43" s="188">
        <f>'Business Results'!I43/'Business Results'!D43</f>
        <v>0.26484825383633526</v>
      </c>
      <c r="M43" s="190">
        <f t="shared" si="4"/>
        <v>3.7970005239983635</v>
      </c>
    </row>
    <row r="44" spans="1:13" s="16" customFormat="1" ht="15.75">
      <c r="A44" s="421" t="s">
        <v>21</v>
      </c>
      <c r="B44" s="396">
        <f>SUM(B42:B43)</f>
        <v>202.47</v>
      </c>
      <c r="C44" s="271">
        <f t="shared" ref="C44:G44" si="10">SUM(C42:C43)</f>
        <v>29.666816781000989</v>
      </c>
      <c r="D44" s="141">
        <f t="shared" si="10"/>
        <v>121.41999999999999</v>
      </c>
      <c r="E44" s="141">
        <f t="shared" si="10"/>
        <v>96.27</v>
      </c>
      <c r="F44" s="141">
        <f t="shared" si="10"/>
        <v>247.35681678100102</v>
      </c>
      <c r="G44" s="153">
        <f t="shared" si="10"/>
        <v>103.98000000000002</v>
      </c>
      <c r="H44" s="237">
        <f>'Business Results'!F44/'Business Results'!C44</f>
        <v>0.6127151218146526</v>
      </c>
      <c r="I44" s="237">
        <f>'Business Results'!D44/'Business Results'!B44</f>
        <v>0.34759678847834169</v>
      </c>
      <c r="J44" s="238">
        <f>'Business Results'!G44/'Business Results'!E44</f>
        <v>1.7350254196303279</v>
      </c>
      <c r="K44" s="237">
        <f>'Business Results'!H44/'Business Results'!D44</f>
        <v>-0.10701929803997326</v>
      </c>
      <c r="L44" s="237">
        <f>'Business Results'!I44/'Business Results'!D44</f>
        <v>0.23998493763699788</v>
      </c>
      <c r="M44" s="239">
        <f t="shared" si="4"/>
        <v>1.8679910592273523</v>
      </c>
    </row>
    <row r="45" spans="1:13" s="16" customFormat="1" ht="15.75" thickBot="1">
      <c r="A45" s="37" t="s">
        <v>87</v>
      </c>
      <c r="B45" s="66">
        <v>213.71</v>
      </c>
      <c r="C45" s="232">
        <v>437.78</v>
      </c>
      <c r="D45" s="67">
        <v>92.69</v>
      </c>
      <c r="E45" s="67">
        <v>21.09</v>
      </c>
      <c r="F45" s="68">
        <v>551.55999999999995</v>
      </c>
      <c r="G45" s="154">
        <v>372.25</v>
      </c>
      <c r="H45" s="240">
        <f>'Business Results'!F45/'Business Results'!C45</f>
        <v>0.41398357653453055</v>
      </c>
      <c r="I45" s="240">
        <f>'Business Results'!D45/'Business Results'!B45</f>
        <v>0.60641523162745559</v>
      </c>
      <c r="J45" s="241">
        <f>'Business Results'!G45/'Business Results'!E45</f>
        <v>3.0324984475263942E-2</v>
      </c>
      <c r="K45" s="240">
        <f>'Business Results'!H45/'Business Results'!D45</f>
        <v>-7.0992900709929016E-2</v>
      </c>
      <c r="L45" s="240">
        <f>'Business Results'!I45/'Business Results'!D45</f>
        <v>0.37946205379462061</v>
      </c>
      <c r="M45" s="242">
        <f t="shared" si="4"/>
        <v>0.33879413755995552</v>
      </c>
    </row>
    <row r="46" spans="1:13" s="15" customFormat="1" ht="15.75" thickBot="1">
      <c r="A46" s="39" t="s">
        <v>22</v>
      </c>
      <c r="B46" s="43">
        <f>B40+B44</f>
        <v>4378.6894267396974</v>
      </c>
      <c r="C46" s="229">
        <f t="shared" ref="C46:G46" si="11">C40+C44</f>
        <v>58.701180631270745</v>
      </c>
      <c r="D46" s="44">
        <f t="shared" si="11"/>
        <v>1598.4344211645332</v>
      </c>
      <c r="E46" s="44">
        <f t="shared" si="11"/>
        <v>29.37507812388121</v>
      </c>
      <c r="F46" s="44">
        <f t="shared" si="11"/>
        <v>1686.517007007581</v>
      </c>
      <c r="G46" s="155">
        <f t="shared" si="11"/>
        <v>934.09699018035383</v>
      </c>
      <c r="H46" s="277">
        <f>'Business Results'!F46/'Business Results'!C46</f>
        <v>0.71774274088849332</v>
      </c>
      <c r="I46" s="277">
        <f>'Business Results'!D46/'Business Results'!B46</f>
        <v>0.73439451560122759</v>
      </c>
      <c r="J46" s="278">
        <f>'Business Results'!G46/'Business Results'!E46</f>
        <v>0.88359978636338166</v>
      </c>
      <c r="K46" s="277">
        <f>'Business Results'!H46/'Business Results'!D46</f>
        <v>4.871264450420866E-2</v>
      </c>
      <c r="L46" s="277">
        <f>'Business Results'!I46/'Business Results'!D46</f>
        <v>0.218835374945409</v>
      </c>
      <c r="M46" s="279">
        <f t="shared" si="4"/>
        <v>1.1511478058129994</v>
      </c>
    </row>
    <row r="47" spans="1:13" s="19" customFormat="1">
      <c r="A47" s="38" t="s">
        <v>87</v>
      </c>
      <c r="B47" s="34">
        <v>4310.91</v>
      </c>
      <c r="C47" s="228">
        <v>1587.5941198238747</v>
      </c>
      <c r="D47" s="204">
        <v>1380.78</v>
      </c>
      <c r="E47" s="204">
        <v>-104.79999999999998</v>
      </c>
      <c r="F47" s="204">
        <v>2861.3841198238742</v>
      </c>
      <c r="G47" s="205">
        <v>2193.1199999999994</v>
      </c>
      <c r="H47" s="188">
        <f>'Business Results'!F47/'Business Results'!C47</f>
        <v>0.76695092424633782</v>
      </c>
      <c r="I47" s="188">
        <f>'Business Results'!D47/'Business Results'!B47</f>
        <v>0.77562351880093094</v>
      </c>
      <c r="J47" s="189">
        <f>'Business Results'!G47/'Business Results'!E47</f>
        <v>0.8041061455681594</v>
      </c>
      <c r="K47" s="188">
        <f>'Business Results'!H47/'Business Results'!D47</f>
        <v>3.0052795807973345E-2</v>
      </c>
      <c r="L47" s="188">
        <f>'Business Results'!I47/'Business Results'!D47</f>
        <v>0.25482490238273131</v>
      </c>
      <c r="M47" s="190">
        <f t="shared" si="4"/>
        <v>1.0889838437588641</v>
      </c>
    </row>
    <row r="48" spans="1:13" s="3" customFormat="1" ht="15.75" thickBot="1">
      <c r="A48" s="9" t="s">
        <v>69</v>
      </c>
      <c r="B48" s="80">
        <f>SUM(B46-B47)/B47</f>
        <v>1.5722765434606049E-2</v>
      </c>
      <c r="C48" s="80">
        <f t="shared" ref="C48:G48" si="12">SUM(C46-C47)/C47</f>
        <v>-0.96302507051501107</v>
      </c>
      <c r="D48" s="80">
        <f>SUM((B46+D46)/(B47+D47))-1</f>
        <v>5.0149225959992716E-2</v>
      </c>
      <c r="E48" s="80">
        <f>SUM(E46-E47)/E47</f>
        <v>-1.2802965469835992</v>
      </c>
      <c r="F48" s="80">
        <f t="shared" si="12"/>
        <v>-0.41059398655242746</v>
      </c>
      <c r="G48" s="156">
        <f t="shared" si="12"/>
        <v>-0.57407848627509939</v>
      </c>
      <c r="H48" s="157" t="s">
        <v>48</v>
      </c>
      <c r="I48" s="157" t="s">
        <v>48</v>
      </c>
      <c r="J48" s="157" t="s">
        <v>48</v>
      </c>
      <c r="K48" s="157" t="s">
        <v>48</v>
      </c>
      <c r="L48" s="157" t="s">
        <v>48</v>
      </c>
      <c r="M48" s="157" t="s">
        <v>48</v>
      </c>
    </row>
  </sheetData>
  <mergeCells count="1">
    <mergeCell ref="A1:D1"/>
  </mergeCells>
  <pageMargins left="0.51" right="0.25" top="0.17" bottom="0.16" header="0.3" footer="0.1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66"/>
  <sheetViews>
    <sheetView tabSelected="1" zoomScale="98" zoomScaleNormal="98" zoomScaleSheetLayoutView="100" workbookViewId="0">
      <pane xSplit="1" ySplit="2" topLeftCell="B42" activePane="bottomRight" state="frozen"/>
      <selection pane="topRight" activeCell="B1" sqref="B1"/>
      <selection pane="bottomLeft" activeCell="A4" sqref="A4"/>
      <selection pane="bottomRight" activeCell="C47" sqref="C47"/>
    </sheetView>
  </sheetViews>
  <sheetFormatPr defaultRowHeight="15"/>
  <cols>
    <col min="1" max="1" width="33" style="1" customWidth="1"/>
    <col min="2" max="2" width="12.140625" style="1" customWidth="1"/>
    <col min="3" max="3" width="10.28515625" style="1" customWidth="1"/>
    <col min="4" max="4" width="11.28515625" style="1" customWidth="1"/>
    <col min="5" max="5" width="12.28515625" style="1" customWidth="1"/>
    <col min="6" max="6" width="9.85546875" style="1" customWidth="1"/>
    <col min="7" max="7" width="11" style="1" customWidth="1"/>
    <col min="8" max="8" width="11.7109375" style="1" bestFit="1" customWidth="1"/>
    <col min="9" max="22" width="9.140625" style="32"/>
    <col min="23" max="16384" width="9.140625" style="1"/>
  </cols>
  <sheetData>
    <row r="1" spans="1:22" ht="15.75" thickBot="1">
      <c r="A1" s="35" t="s">
        <v>85</v>
      </c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92" customFormat="1" ht="51" customHeight="1" thickBot="1">
      <c r="A2" s="85" t="s">
        <v>1</v>
      </c>
      <c r="B2" s="423" t="s">
        <v>32</v>
      </c>
      <c r="C2" s="86" t="s">
        <v>33</v>
      </c>
      <c r="D2" s="86" t="s">
        <v>34</v>
      </c>
      <c r="E2" s="86" t="s">
        <v>35</v>
      </c>
      <c r="F2" s="87" t="s">
        <v>36</v>
      </c>
      <c r="G2" s="88" t="s">
        <v>40</v>
      </c>
      <c r="H2" s="89" t="s">
        <v>28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s="2" customFormat="1" ht="15.75">
      <c r="A3" s="116" t="s">
        <v>49</v>
      </c>
      <c r="B3" s="424"/>
      <c r="C3" s="21"/>
      <c r="D3" s="21"/>
      <c r="E3" s="24"/>
      <c r="F3" s="14"/>
      <c r="G3" s="20"/>
      <c r="H3" s="18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2"/>
    </row>
    <row r="4" spans="1:22" s="2" customFormat="1" ht="15.75">
      <c r="A4" s="226" t="s">
        <v>75</v>
      </c>
      <c r="B4" s="424">
        <v>66</v>
      </c>
      <c r="C4" s="249">
        <v>0</v>
      </c>
      <c r="D4" s="21">
        <v>2</v>
      </c>
      <c r="E4" s="24">
        <v>4011</v>
      </c>
      <c r="F4" s="14">
        <v>0</v>
      </c>
      <c r="G4" s="20">
        <v>136</v>
      </c>
      <c r="H4" s="185">
        <v>25.23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2"/>
    </row>
    <row r="5" spans="1:22" s="2" customFormat="1" ht="15.75">
      <c r="A5" s="158" t="s">
        <v>10</v>
      </c>
      <c r="B5" s="297">
        <v>7168</v>
      </c>
      <c r="C5" s="22">
        <v>28882</v>
      </c>
      <c r="D5" s="22">
        <v>226</v>
      </c>
      <c r="E5" s="25">
        <v>3732317</v>
      </c>
      <c r="F5" s="18">
        <v>71.980220000000003</v>
      </c>
      <c r="G5" s="253">
        <v>4563.2271625799995</v>
      </c>
      <c r="H5" s="180">
        <v>4814.1099999999997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2"/>
    </row>
    <row r="6" spans="1:22" s="2" customFormat="1" ht="15.75">
      <c r="A6" s="158" t="s">
        <v>50</v>
      </c>
      <c r="B6" s="297">
        <v>1508</v>
      </c>
      <c r="C6" s="22">
        <v>5342</v>
      </c>
      <c r="D6" s="22">
        <v>104</v>
      </c>
      <c r="E6" s="25">
        <v>423460</v>
      </c>
      <c r="F6" s="18">
        <v>794.51</v>
      </c>
      <c r="G6" s="167">
        <v>1621.4453000000001</v>
      </c>
      <c r="H6" s="180">
        <v>867.12180000000001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2"/>
    </row>
    <row r="7" spans="1:22" s="2" customFormat="1" ht="15.75">
      <c r="A7" s="158" t="s">
        <v>51</v>
      </c>
      <c r="B7" s="297">
        <v>679</v>
      </c>
      <c r="C7" s="22">
        <v>8981</v>
      </c>
      <c r="D7" s="22">
        <v>90</v>
      </c>
      <c r="E7" s="25">
        <v>636081</v>
      </c>
      <c r="F7" s="18">
        <v>119.52</v>
      </c>
      <c r="G7" s="167">
        <v>1353.2</v>
      </c>
      <c r="H7" s="180">
        <v>1368.48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2"/>
    </row>
    <row r="8" spans="1:22" s="2" customFormat="1" ht="15.75">
      <c r="A8" s="158" t="s">
        <v>73</v>
      </c>
      <c r="B8" s="297">
        <v>118</v>
      </c>
      <c r="C8" s="22">
        <v>3</v>
      </c>
      <c r="D8" s="22">
        <v>1</v>
      </c>
      <c r="E8" s="25">
        <v>104725</v>
      </c>
      <c r="F8" s="18">
        <v>0</v>
      </c>
      <c r="G8" s="167">
        <v>190.05</v>
      </c>
      <c r="H8" s="180">
        <v>49.630699999999997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2"/>
    </row>
    <row r="9" spans="1:22" s="2" customFormat="1" ht="15.75">
      <c r="A9" s="158" t="s">
        <v>83</v>
      </c>
      <c r="B9" s="425">
        <v>166</v>
      </c>
      <c r="C9" s="22">
        <v>204</v>
      </c>
      <c r="D9" s="375">
        <v>4</v>
      </c>
      <c r="E9" s="25">
        <v>2247</v>
      </c>
      <c r="F9" s="18">
        <v>0</v>
      </c>
      <c r="G9" s="386">
        <v>170</v>
      </c>
      <c r="H9" s="426">
        <v>18.687012299999999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2"/>
    </row>
    <row r="10" spans="1:22" s="2" customFormat="1" ht="15.75">
      <c r="A10" s="158" t="s">
        <v>52</v>
      </c>
      <c r="B10" s="425">
        <v>1815</v>
      </c>
      <c r="C10" s="22">
        <v>6348</v>
      </c>
      <c r="D10" s="375">
        <v>126</v>
      </c>
      <c r="E10" s="375">
        <v>454761</v>
      </c>
      <c r="F10" s="377">
        <v>206.55</v>
      </c>
      <c r="G10" s="377">
        <v>809.80370000000005</v>
      </c>
      <c r="H10" s="426">
        <v>943.88355949100014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2"/>
    </row>
    <row r="11" spans="1:22" s="2" customFormat="1" ht="15.75">
      <c r="A11" s="158" t="s">
        <v>74</v>
      </c>
      <c r="B11" s="425">
        <v>439</v>
      </c>
      <c r="C11" s="22">
        <v>0</v>
      </c>
      <c r="D11" s="375">
        <v>18</v>
      </c>
      <c r="E11" s="347">
        <v>264884</v>
      </c>
      <c r="F11" s="18">
        <v>0</v>
      </c>
      <c r="G11" s="377">
        <v>350</v>
      </c>
      <c r="H11" s="427">
        <v>137.9897373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2"/>
    </row>
    <row r="12" spans="1:22" s="2" customFormat="1" ht="15.75">
      <c r="A12" s="158" t="s">
        <v>70</v>
      </c>
      <c r="B12" s="428">
        <v>3224</v>
      </c>
      <c r="C12" s="347">
        <v>12337</v>
      </c>
      <c r="D12" s="22">
        <v>122</v>
      </c>
      <c r="E12" s="347">
        <v>1763287</v>
      </c>
      <c r="F12" s="377">
        <v>292.20231200000001</v>
      </c>
      <c r="G12" s="377">
        <v>1867.7372962535903</v>
      </c>
      <c r="H12" s="180">
        <v>2103.77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2"/>
    </row>
    <row r="13" spans="1:22" s="2" customFormat="1" ht="15.75">
      <c r="A13" s="158" t="s">
        <v>53</v>
      </c>
      <c r="B13" s="297">
        <v>7425</v>
      </c>
      <c r="C13" s="22">
        <v>23888</v>
      </c>
      <c r="D13" s="22">
        <v>257</v>
      </c>
      <c r="E13" s="25">
        <v>5738191</v>
      </c>
      <c r="F13" s="18">
        <v>126.979624</v>
      </c>
      <c r="G13" s="167">
        <v>4830.4802</v>
      </c>
      <c r="H13" s="180">
        <v>2959.03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2"/>
    </row>
    <row r="14" spans="1:22" s="2" customFormat="1" ht="15.75">
      <c r="A14" s="158" t="s">
        <v>54</v>
      </c>
      <c r="B14" s="429">
        <v>1778</v>
      </c>
      <c r="C14" s="22">
        <v>23091</v>
      </c>
      <c r="D14" s="360">
        <v>85</v>
      </c>
      <c r="E14" s="361">
        <v>1758350</v>
      </c>
      <c r="F14" s="362">
        <v>134.36696699999999</v>
      </c>
      <c r="G14" s="362">
        <v>2113.0875709428719</v>
      </c>
      <c r="H14" s="430">
        <v>3192.233030805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2"/>
    </row>
    <row r="15" spans="1:22" s="2" customFormat="1" ht="15.75">
      <c r="A15" s="158" t="s">
        <v>55</v>
      </c>
      <c r="B15" s="297">
        <v>413</v>
      </c>
      <c r="C15" s="22">
        <v>68</v>
      </c>
      <c r="D15" s="375">
        <v>16</v>
      </c>
      <c r="E15" s="25">
        <v>70441</v>
      </c>
      <c r="F15" s="18">
        <v>0</v>
      </c>
      <c r="G15" s="167">
        <v>220</v>
      </c>
      <c r="H15" s="180">
        <v>92.5985424926685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2"/>
    </row>
    <row r="16" spans="1:22" s="2" customFormat="1" ht="15.75">
      <c r="A16" s="158" t="s">
        <v>84</v>
      </c>
      <c r="B16" s="425">
        <v>1080</v>
      </c>
      <c r="C16" s="22">
        <v>1563</v>
      </c>
      <c r="D16" s="375">
        <v>61</v>
      </c>
      <c r="E16" s="375">
        <v>337249</v>
      </c>
      <c r="F16" s="377">
        <v>528.02185499999996</v>
      </c>
      <c r="G16" s="376">
        <v>1184.3499999999999</v>
      </c>
      <c r="H16" s="426">
        <v>299.95856414800005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2"/>
    </row>
    <row r="17" spans="1:22" s="2" customFormat="1" ht="15.75">
      <c r="A17" s="158" t="s">
        <v>12</v>
      </c>
      <c r="B17" s="297">
        <v>831</v>
      </c>
      <c r="C17" s="22">
        <v>1396</v>
      </c>
      <c r="D17" s="22">
        <v>126</v>
      </c>
      <c r="E17" s="25">
        <v>211969</v>
      </c>
      <c r="F17" s="18">
        <v>146.5</v>
      </c>
      <c r="G17" s="167">
        <v>258</v>
      </c>
      <c r="H17" s="180">
        <v>203.22346571668743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2"/>
    </row>
    <row r="18" spans="1:22" s="2" customFormat="1" ht="15.75">
      <c r="A18" s="158" t="s">
        <v>56</v>
      </c>
      <c r="B18" s="431">
        <v>13205</v>
      </c>
      <c r="C18" s="300">
        <v>61957</v>
      </c>
      <c r="D18" s="300">
        <v>1747</v>
      </c>
      <c r="E18" s="300">
        <v>3087590</v>
      </c>
      <c r="F18" s="18">
        <v>0</v>
      </c>
      <c r="G18" s="301">
        <v>1582.23</v>
      </c>
      <c r="H18" s="432">
        <v>3528.55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2"/>
    </row>
    <row r="19" spans="1:22" s="2" customFormat="1" ht="15.75">
      <c r="A19" s="448" t="s">
        <v>13</v>
      </c>
      <c r="B19" s="297">
        <v>17600</v>
      </c>
      <c r="C19" s="22">
        <v>78744</v>
      </c>
      <c r="D19" s="22">
        <v>2394</v>
      </c>
      <c r="E19" s="25">
        <v>7900792</v>
      </c>
      <c r="F19" s="18">
        <v>0</v>
      </c>
      <c r="G19" s="172">
        <v>16433.52</v>
      </c>
      <c r="H19" s="180">
        <v>6602.39</v>
      </c>
    </row>
    <row r="20" spans="1:22" s="2" customFormat="1" ht="15.75">
      <c r="A20" s="158" t="s">
        <v>57</v>
      </c>
      <c r="B20" s="297">
        <v>12776</v>
      </c>
      <c r="C20" s="22">
        <v>45343</v>
      </c>
      <c r="D20" s="22">
        <v>1943</v>
      </c>
      <c r="E20" s="24">
        <v>2815426</v>
      </c>
      <c r="F20" s="18">
        <v>0</v>
      </c>
      <c r="G20" s="167">
        <v>3268</v>
      </c>
      <c r="H20" s="180">
        <v>3962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2"/>
    </row>
    <row r="21" spans="1:22" s="2" customFormat="1" ht="15.75">
      <c r="A21" s="158" t="s">
        <v>58</v>
      </c>
      <c r="B21" s="297">
        <v>39</v>
      </c>
      <c r="C21" s="22">
        <v>4</v>
      </c>
      <c r="D21" s="22">
        <v>8</v>
      </c>
      <c r="E21" s="25">
        <v>17575</v>
      </c>
      <c r="F21" s="18">
        <v>101.43</v>
      </c>
      <c r="G21" s="167">
        <v>228.13288613117476</v>
      </c>
      <c r="H21" s="180">
        <v>51.835237952383281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2"/>
    </row>
    <row r="22" spans="1:22" s="2" customFormat="1" ht="15.75">
      <c r="A22" s="158" t="s">
        <v>59</v>
      </c>
      <c r="B22" s="297">
        <v>2699</v>
      </c>
      <c r="C22" s="22">
        <v>28224</v>
      </c>
      <c r="D22" s="22">
        <v>129</v>
      </c>
      <c r="E22" s="290">
        <v>1404456</v>
      </c>
      <c r="F22" s="250">
        <v>0</v>
      </c>
      <c r="G22" s="167">
        <v>1462.4717000000001</v>
      </c>
      <c r="H22" s="180">
        <v>798.07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2"/>
    </row>
    <row r="23" spans="1:22" s="2" customFormat="1">
      <c r="A23" s="159" t="s">
        <v>60</v>
      </c>
      <c r="B23" s="297">
        <v>2026</v>
      </c>
      <c r="C23" s="22">
        <v>6330</v>
      </c>
      <c r="D23" s="22">
        <v>136</v>
      </c>
      <c r="E23" s="25">
        <v>469039</v>
      </c>
      <c r="F23" s="18">
        <v>0</v>
      </c>
      <c r="G23" s="167">
        <v>1047.7919002659999</v>
      </c>
      <c r="H23" s="180">
        <v>946.98641376306171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2"/>
    </row>
    <row r="24" spans="1:22" s="2" customFormat="1">
      <c r="A24" s="159" t="s">
        <v>61</v>
      </c>
      <c r="B24" s="433">
        <v>3072</v>
      </c>
      <c r="C24" s="171">
        <v>9561</v>
      </c>
      <c r="D24" s="171">
        <v>110</v>
      </c>
      <c r="E24" s="171">
        <v>565327</v>
      </c>
      <c r="F24" s="134">
        <v>56</v>
      </c>
      <c r="G24" s="134">
        <v>215.5</v>
      </c>
      <c r="H24" s="139">
        <v>1685.2882999999999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2"/>
    </row>
    <row r="25" spans="1:22" s="16" customFormat="1">
      <c r="A25" s="159" t="s">
        <v>62</v>
      </c>
      <c r="B25" s="434">
        <v>2503</v>
      </c>
      <c r="C25" s="169">
        <v>12361</v>
      </c>
      <c r="D25" s="169">
        <v>161</v>
      </c>
      <c r="E25" s="170">
        <v>564179</v>
      </c>
      <c r="F25" s="134">
        <v>59.4</v>
      </c>
      <c r="G25" s="134">
        <v>1512.1998847260099</v>
      </c>
      <c r="H25" s="139">
        <v>4563.9094143140001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3"/>
    </row>
    <row r="26" spans="1:22" s="2" customFormat="1">
      <c r="A26" s="159" t="s">
        <v>63</v>
      </c>
      <c r="B26" s="297">
        <v>4741</v>
      </c>
      <c r="C26" s="22">
        <v>16185</v>
      </c>
      <c r="D26" s="22">
        <v>164</v>
      </c>
      <c r="E26" s="25">
        <v>2085709</v>
      </c>
      <c r="F26" s="18">
        <v>276.89999999999998</v>
      </c>
      <c r="G26" s="167">
        <v>1773.2221</v>
      </c>
      <c r="H26" s="180">
        <v>1192.68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2"/>
    </row>
    <row r="27" spans="1:22" s="2" customFormat="1">
      <c r="A27" s="401" t="s">
        <v>64</v>
      </c>
      <c r="B27" s="297">
        <v>15744</v>
      </c>
      <c r="C27" s="22">
        <v>70209</v>
      </c>
      <c r="D27" s="22">
        <v>2138</v>
      </c>
      <c r="E27" s="25">
        <v>4332064</v>
      </c>
      <c r="F27" s="18">
        <v>0</v>
      </c>
      <c r="G27" s="167">
        <v>4236.13</v>
      </c>
      <c r="H27" s="180">
        <v>3901.27</v>
      </c>
    </row>
    <row r="28" spans="1:22" s="2" customFormat="1">
      <c r="A28" s="159" t="s">
        <v>11</v>
      </c>
      <c r="B28" s="297">
        <v>916</v>
      </c>
      <c r="C28" s="22">
        <v>2892</v>
      </c>
      <c r="D28" s="22">
        <v>111</v>
      </c>
      <c r="E28" s="25">
        <v>271353</v>
      </c>
      <c r="F28" s="18">
        <v>0</v>
      </c>
      <c r="G28" s="167">
        <v>797.28</v>
      </c>
      <c r="H28" s="180">
        <v>515.13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2"/>
    </row>
    <row r="29" spans="1:22" s="2" customFormat="1">
      <c r="A29" s="112" t="s">
        <v>65</v>
      </c>
      <c r="B29" s="435">
        <f>SUM(B4:B28)</f>
        <v>102031</v>
      </c>
      <c r="C29" s="213">
        <f t="shared" ref="C29:H29" si="0">SUM(C4:C28)</f>
        <v>443913</v>
      </c>
      <c r="D29" s="213">
        <f t="shared" si="0"/>
        <v>10279</v>
      </c>
      <c r="E29" s="213">
        <f t="shared" si="0"/>
        <v>39015483</v>
      </c>
      <c r="F29" s="213">
        <f t="shared" si="0"/>
        <v>2914.3609780000002</v>
      </c>
      <c r="G29" s="213">
        <f t="shared" si="0"/>
        <v>52223.859700899644</v>
      </c>
      <c r="H29" s="251">
        <f t="shared" si="0"/>
        <v>44824.055778282796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2"/>
    </row>
    <row r="30" spans="1:22" s="15" customFormat="1">
      <c r="A30" s="283" t="s">
        <v>86</v>
      </c>
      <c r="B30" s="436">
        <v>96052</v>
      </c>
      <c r="C30" s="206">
        <v>382384</v>
      </c>
      <c r="D30" s="206">
        <v>10369</v>
      </c>
      <c r="E30" s="206">
        <v>38531473</v>
      </c>
      <c r="F30" s="257">
        <v>3313.87</v>
      </c>
      <c r="G30" s="257">
        <v>45608.13</v>
      </c>
      <c r="H30" s="258">
        <v>43210.04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3"/>
    </row>
    <row r="31" spans="1:22" s="16" customFormat="1" ht="15.75">
      <c r="A31" s="184" t="s">
        <v>66</v>
      </c>
      <c r="B31" s="437"/>
      <c r="C31" s="61"/>
      <c r="D31" s="61"/>
      <c r="E31" s="171"/>
      <c r="F31" s="134"/>
      <c r="G31" s="134"/>
      <c r="H31" s="13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3"/>
    </row>
    <row r="32" spans="1:22" s="16" customFormat="1">
      <c r="A32" s="186" t="s">
        <v>78</v>
      </c>
      <c r="B32" s="433">
        <v>1364</v>
      </c>
      <c r="C32" s="171">
        <v>17649</v>
      </c>
      <c r="D32" s="171">
        <v>59</v>
      </c>
      <c r="E32" s="252">
        <v>47264</v>
      </c>
      <c r="F32" s="292">
        <v>75.86</v>
      </c>
      <c r="G32" s="197">
        <v>470.50000180000001</v>
      </c>
      <c r="H32" s="198">
        <v>97.17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3"/>
    </row>
    <row r="33" spans="1:22" s="2" customFormat="1">
      <c r="A33" s="186" t="s">
        <v>15</v>
      </c>
      <c r="B33" s="297">
        <v>3721</v>
      </c>
      <c r="C33" s="22">
        <v>54837</v>
      </c>
      <c r="D33" s="22">
        <v>165</v>
      </c>
      <c r="E33" s="25">
        <v>205409</v>
      </c>
      <c r="F33" s="18">
        <v>173.95</v>
      </c>
      <c r="G33" s="167">
        <v>617.35</v>
      </c>
      <c r="H33" s="180">
        <v>223.26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2"/>
    </row>
    <row r="34" spans="1:22" s="2" customFormat="1">
      <c r="A34" s="159" t="s">
        <v>47</v>
      </c>
      <c r="B34" s="297">
        <v>1313</v>
      </c>
      <c r="C34" s="22">
        <v>23182</v>
      </c>
      <c r="D34" s="22">
        <v>20</v>
      </c>
      <c r="E34" s="25">
        <v>53084</v>
      </c>
      <c r="F34" s="18">
        <v>178.71563499999999</v>
      </c>
      <c r="G34" s="167">
        <v>687.30704230000003</v>
      </c>
      <c r="H34" s="180">
        <v>90.41596556748091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2"/>
    </row>
    <row r="35" spans="1:22" s="2" customFormat="1">
      <c r="A35" s="159" t="s">
        <v>16</v>
      </c>
      <c r="B35" s="297">
        <v>1880</v>
      </c>
      <c r="C35" s="22">
        <v>26504</v>
      </c>
      <c r="D35" s="22">
        <v>30</v>
      </c>
      <c r="E35" s="25">
        <v>74213</v>
      </c>
      <c r="F35" s="18">
        <v>453.74</v>
      </c>
      <c r="G35" s="167">
        <v>926</v>
      </c>
      <c r="H35" s="180">
        <v>214.55746674222175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2"/>
    </row>
    <row r="36" spans="1:22" s="2" customFormat="1">
      <c r="A36" s="159" t="s">
        <v>67</v>
      </c>
      <c r="B36" s="297">
        <v>7860</v>
      </c>
      <c r="C36" s="22">
        <v>62049</v>
      </c>
      <c r="D36" s="22">
        <v>81</v>
      </c>
      <c r="E36" s="25">
        <v>177108</v>
      </c>
      <c r="F36" s="18">
        <v>0</v>
      </c>
      <c r="G36" s="167">
        <v>626.72514999999999</v>
      </c>
      <c r="H36" s="180">
        <v>376.1899786575612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2"/>
    </row>
    <row r="37" spans="1:22" s="2" customFormat="1">
      <c r="A37" s="159" t="s">
        <v>14</v>
      </c>
      <c r="B37" s="297">
        <v>10230</v>
      </c>
      <c r="C37" s="22">
        <v>250039</v>
      </c>
      <c r="D37" s="22">
        <v>442</v>
      </c>
      <c r="E37" s="375">
        <v>767228</v>
      </c>
      <c r="F37" s="172">
        <v>2.8040847000000002</v>
      </c>
      <c r="G37" s="167">
        <v>574.55917626600001</v>
      </c>
      <c r="H37" s="180">
        <v>840.81752841887908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2"/>
    </row>
    <row r="38" spans="1:22" s="2" customFormat="1">
      <c r="A38" s="127" t="s">
        <v>17</v>
      </c>
      <c r="B38" s="438">
        <f>SUM(B32:B37)</f>
        <v>26368</v>
      </c>
      <c r="C38" s="214">
        <f t="shared" ref="C38:H38" si="1">SUM(C32:C37)</f>
        <v>434260</v>
      </c>
      <c r="D38" s="214">
        <f t="shared" si="1"/>
        <v>797</v>
      </c>
      <c r="E38" s="214">
        <f t="shared" si="1"/>
        <v>1324306</v>
      </c>
      <c r="F38" s="219">
        <f t="shared" si="1"/>
        <v>885.06971969999995</v>
      </c>
      <c r="G38" s="219">
        <f t="shared" si="1"/>
        <v>3902.4413703659998</v>
      </c>
      <c r="H38" s="220">
        <f t="shared" si="1"/>
        <v>1842.4109393861431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2"/>
    </row>
    <row r="39" spans="1:22" s="15" customFormat="1" ht="15.75" thickBot="1">
      <c r="A39" s="128" t="s">
        <v>86</v>
      </c>
      <c r="B39" s="439">
        <v>21482</v>
      </c>
      <c r="C39" s="209">
        <v>310311</v>
      </c>
      <c r="D39" s="209">
        <v>652</v>
      </c>
      <c r="E39" s="209">
        <v>1127870</v>
      </c>
      <c r="F39" s="221">
        <v>859.11</v>
      </c>
      <c r="G39" s="221">
        <v>3771.461080566</v>
      </c>
      <c r="H39" s="222">
        <v>1042.73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3"/>
    </row>
    <row r="40" spans="1:22" s="16" customFormat="1" ht="15.75" thickBot="1">
      <c r="A40" s="125" t="s">
        <v>18</v>
      </c>
      <c r="B40" s="440">
        <f>B38+B29</f>
        <v>128399</v>
      </c>
      <c r="C40" s="215">
        <f t="shared" ref="C40:H40" si="2">C38+C29</f>
        <v>878173</v>
      </c>
      <c r="D40" s="215">
        <f t="shared" si="2"/>
        <v>11076</v>
      </c>
      <c r="E40" s="174">
        <f t="shared" si="2"/>
        <v>40339789</v>
      </c>
      <c r="F40" s="177">
        <f t="shared" si="2"/>
        <v>3799.4306977000001</v>
      </c>
      <c r="G40" s="216">
        <f t="shared" si="2"/>
        <v>56126.301071265647</v>
      </c>
      <c r="H40" s="217">
        <f t="shared" si="2"/>
        <v>46666.46671766894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3"/>
    </row>
    <row r="41" spans="1:22" s="23" customFormat="1" ht="15.75">
      <c r="A41" s="218" t="s">
        <v>68</v>
      </c>
      <c r="B41" s="441"/>
      <c r="C41" s="161"/>
      <c r="D41" s="36"/>
      <c r="E41" s="161"/>
      <c r="F41" s="36"/>
      <c r="G41" s="36"/>
      <c r="H41" s="13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2"/>
    </row>
    <row r="42" spans="1:22" s="23" customFormat="1">
      <c r="A42" s="227" t="s">
        <v>19</v>
      </c>
      <c r="B42" s="437">
        <v>325</v>
      </c>
      <c r="C42" s="61">
        <v>11</v>
      </c>
      <c r="D42" s="61">
        <v>20</v>
      </c>
      <c r="E42" s="62">
        <v>572010</v>
      </c>
      <c r="F42" s="172">
        <v>0</v>
      </c>
      <c r="G42" s="168">
        <v>3834.41</v>
      </c>
      <c r="H42" s="181">
        <v>843.21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2"/>
    </row>
    <row r="43" spans="1:22" s="23" customFormat="1">
      <c r="A43" s="187" t="s">
        <v>20</v>
      </c>
      <c r="B43" s="437">
        <v>601</v>
      </c>
      <c r="C43" s="61">
        <v>125</v>
      </c>
      <c r="D43" s="61">
        <v>66</v>
      </c>
      <c r="E43" s="270">
        <v>12389</v>
      </c>
      <c r="F43" s="172">
        <v>0</v>
      </c>
      <c r="G43" s="168">
        <v>3569.62</v>
      </c>
      <c r="H43" s="181">
        <v>2344.71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2"/>
    </row>
    <row r="44" spans="1:22" s="23" customFormat="1" ht="15.75">
      <c r="A44" s="115" t="s">
        <v>21</v>
      </c>
      <c r="B44" s="442">
        <f>SUM(B42:B43)</f>
        <v>926</v>
      </c>
      <c r="C44" s="211">
        <f t="shared" ref="C44:H44" si="3">SUM(C42:C43)</f>
        <v>136</v>
      </c>
      <c r="D44" s="211">
        <f t="shared" si="3"/>
        <v>86</v>
      </c>
      <c r="E44" s="211">
        <f t="shared" si="3"/>
        <v>584399</v>
      </c>
      <c r="F44" s="223">
        <f t="shared" si="3"/>
        <v>0</v>
      </c>
      <c r="G44" s="223">
        <f t="shared" si="3"/>
        <v>7404.03</v>
      </c>
      <c r="H44" s="224">
        <f t="shared" si="3"/>
        <v>3187.92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2"/>
    </row>
    <row r="45" spans="1:22" s="23" customFormat="1" ht="15.75" thickBot="1">
      <c r="A45" s="37" t="s">
        <v>86</v>
      </c>
      <c r="B45" s="443">
        <v>892</v>
      </c>
      <c r="C45" s="210">
        <v>117</v>
      </c>
      <c r="D45" s="210">
        <v>83</v>
      </c>
      <c r="E45" s="207">
        <v>48345</v>
      </c>
      <c r="F45" s="225">
        <v>0</v>
      </c>
      <c r="G45" s="225">
        <v>6808.3899999999994</v>
      </c>
      <c r="H45" s="208">
        <v>2543.9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2"/>
    </row>
    <row r="46" spans="1:22" s="15" customFormat="1" ht="15.75" thickBot="1">
      <c r="A46" s="39" t="s">
        <v>22</v>
      </c>
      <c r="B46" s="444">
        <f>B40+B44</f>
        <v>129325</v>
      </c>
      <c r="C46" s="174">
        <f t="shared" ref="C46:H46" si="4">C40+C44</f>
        <v>878309</v>
      </c>
      <c r="D46" s="174">
        <f t="shared" si="4"/>
        <v>11162</v>
      </c>
      <c r="E46" s="174">
        <f t="shared" si="4"/>
        <v>40924188</v>
      </c>
      <c r="F46" s="465">
        <f t="shared" si="4"/>
        <v>3799.4306977000001</v>
      </c>
      <c r="G46" s="177">
        <f t="shared" si="4"/>
        <v>63530.331071265646</v>
      </c>
      <c r="H46" s="178">
        <f t="shared" si="4"/>
        <v>49854.386717668938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3"/>
    </row>
    <row r="47" spans="1:22" s="23" customFormat="1">
      <c r="A47" s="38" t="s">
        <v>86</v>
      </c>
      <c r="B47" s="445">
        <v>118426</v>
      </c>
      <c r="C47" s="173">
        <v>692812</v>
      </c>
      <c r="D47" s="173">
        <v>11104</v>
      </c>
      <c r="E47" s="173">
        <v>39707688</v>
      </c>
      <c r="F47" s="175">
        <v>4172.9800000000005</v>
      </c>
      <c r="G47" s="176">
        <v>56187.983107867425</v>
      </c>
      <c r="H47" s="182">
        <v>46796.670000000006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2"/>
    </row>
    <row r="48" spans="1:22" s="2" customFormat="1" ht="15.75" thickBot="1">
      <c r="A48" s="9" t="s">
        <v>69</v>
      </c>
      <c r="B48" s="446">
        <f>SUM(B46-B47)/B47</f>
        <v>9.2032155101075777E-2</v>
      </c>
      <c r="C48" s="166">
        <f t="shared" ref="C48:H48" si="5">SUM(C46-C47)/C47</f>
        <v>0.26774507369964723</v>
      </c>
      <c r="D48" s="166">
        <f t="shared" si="5"/>
        <v>5.2233429394812677E-3</v>
      </c>
      <c r="E48" s="166">
        <f t="shared" si="5"/>
        <v>3.0636384571169191E-2</v>
      </c>
      <c r="F48" s="166">
        <f t="shared" si="5"/>
        <v>-8.9516197609382342E-2</v>
      </c>
      <c r="G48" s="179"/>
      <c r="H48" s="183">
        <f t="shared" si="5"/>
        <v>6.5340476526832628E-2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2"/>
    </row>
    <row r="49" spans="9:21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9:2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9:21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9:21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9:21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9:21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9:2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9:2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9:2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9:2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9:21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9:21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9:21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9:21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9:21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9:21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9:21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9:21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9:2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9:21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9:21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9:21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9:21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9:21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9:21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9:21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9:21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9:21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9:21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9:2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9:21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9:21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9:21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9:21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9:21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9:21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9:21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9:21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9:2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9:21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9:21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9:21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9:21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9:21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9:21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9:21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9:21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9:21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9:21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9:21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9:21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9:21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9:21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9:21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9:21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9:21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9:21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9:21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9:21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9:21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9:21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9:21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9:21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9:21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9:21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9:21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9:21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9:21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9:21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9:21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9:21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9:21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9:21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9:21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9:21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9:21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9:21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9:21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9:21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9:21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9:21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9:21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9:21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9:21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9:21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9:21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9:21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9:21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9:21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9:21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9:21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9:21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9:21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9:21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9:21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9:21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9:21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9:21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9:21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9:21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9:21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9:21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9:21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9:21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9:21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9:21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9:21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9:21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9:21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9:21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9:21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9:21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9:21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9:21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9:21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9:21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9:21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9:21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9:21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9:21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9:21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9:21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9:21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9:21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9:21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9:21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9:21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9:21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9:21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9:21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9:21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9:21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9:21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9:21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9:21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9:21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9:21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9:21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9:21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9:21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9:21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9:21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9:21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9:21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9:21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9:21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9:21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9:21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9:21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9:21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9:21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9:21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9:21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9:21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9:21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9:21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9:21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9:21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9:21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9:21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9:21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9:21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9:21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9:21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9:21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9:21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9:21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9:21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9:21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9:21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9:21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9:21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9:21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9:21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9:21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9:21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9:21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9:21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9:21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9:21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9:21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9:21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9:21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9:21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9:21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9:21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9:21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9:21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9:21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9:21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9:21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9:21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9:21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9:21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9:21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9:21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9:21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9:21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9:21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9:21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9:21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9:21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9:21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9:21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9:21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9:21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9:21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9:21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9:21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9:21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9:21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9:21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9:21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9:21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9:21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9:21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9:21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9:21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9:21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9:21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9:21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9:21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9:21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9:21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9:21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9:21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9:21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9:21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9:21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9:21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9:21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9:21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9:21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9:21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9:21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9:21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9:21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9:21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9:21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9:21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9:21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9:21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9:21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9:21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9:21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9:21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9:21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9:21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9:21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9:21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9:21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9:21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9:21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9:21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9:21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9:21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9:21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9:21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9:21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9:21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9:21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9:21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9:21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9:21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9:21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9:21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9:21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9:21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9:21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9:21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9:21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9:21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9:21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9:21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9:21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9:21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9:21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9:21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9:21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9:21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9:21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9:21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9:21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9:21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9:21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9:21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9:21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9:21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9:21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9:21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9:21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9:21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9:21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9:21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9:21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9:21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9:21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9:21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9:21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9:21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9:21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9:21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9:21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9:21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9:21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9:21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9:21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9:21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9:21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9:21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9:21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9:21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9:21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9:21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9:21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9:21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9:21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9:21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9:21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9:21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9:21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9:21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9:21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9:21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9:21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9:21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9:21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9:21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9:21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9:21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9:21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9:21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9:21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9:21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9:21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9:21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9:21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9:21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9:21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9:21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9:21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9:21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9:21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9:21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9:21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9:21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9:21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9:21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9:21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9:21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9:21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9:21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9:21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9:21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9:21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9:21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9:21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9:21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9:21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9:21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9:21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9:21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9:21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9:21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9:21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9:21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9:21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9:21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9:21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9:21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9:21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9:21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9:21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9:21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9:21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9:21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9:21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9:21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9:21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9:21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9:21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9:21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9:21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9:21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9:21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9:21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9:21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9:21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9:21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9:21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9:21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9:21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9:21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9:21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9:21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9:21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9:21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9:21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9:21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9:21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9:21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9:21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9:21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9:21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9:21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9:21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9:21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9:21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9:21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9:21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9:21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9:21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9:21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9:21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9:21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9:21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9:21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9:21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</sheetData>
  <pageMargins left="0.35" right="0.25" top="0.28000000000000003" bottom="0.28999999999999998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Business Results</vt:lpstr>
      <vt:lpstr>Profit &amp; Ratios</vt:lpstr>
      <vt:lpstr>Industry Infrastructure</vt:lpstr>
      <vt:lpstr>'Business Results'!Print_Area</vt:lpstr>
      <vt:lpstr>'Industry Infrastructure'!Print_Area</vt:lpstr>
      <vt:lpstr>'Profit &amp; Ratios'!Print_Area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Skandan</dc:creator>
  <cp:lastModifiedBy>Jayshree</cp:lastModifiedBy>
  <cp:lastPrinted>2018-10-26T08:32:39Z</cp:lastPrinted>
  <dcterms:created xsi:type="dcterms:W3CDTF">2014-06-18T10:57:35Z</dcterms:created>
  <dcterms:modified xsi:type="dcterms:W3CDTF">2018-10-29T10:54:52Z</dcterms:modified>
</cp:coreProperties>
</file>