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icouncil-my.sharepoint.com/personal/sharad_gicouncil_in/Documents/Desktop/"/>
    </mc:Choice>
  </mc:AlternateContent>
  <xr:revisionPtr revIDLastSave="15" documentId="8_{0B62C0F9-8475-4B55-A103-59E1F80DB76F}" xr6:coauthVersionLast="47" xr6:coauthVersionMax="47" xr10:uidLastSave="{13108033-27CC-44EC-803B-288F3B716B65}"/>
  <bookViews>
    <workbookView xWindow="-108" yWindow="-108" windowWidth="23256" windowHeight="13896" activeTab="3" xr2:uid="{00000000-000D-0000-FFFF-FFFF00000000}"/>
  </bookViews>
  <sheets>
    <sheet name="Health Portfolio" sheetId="1" r:id="rId1"/>
    <sheet name="Liability Portfolio" sheetId="2" r:id="rId2"/>
    <sheet name="Miscellaneous portfolio " sheetId="5" r:id="rId3"/>
    <sheet name="Segmentwise Report"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4" l="1"/>
  <c r="P28" i="4"/>
  <c r="G28" i="5"/>
  <c r="F28" i="5"/>
  <c r="E56" i="5"/>
  <c r="F4" i="5"/>
  <c r="F6" i="5"/>
  <c r="F8" i="5"/>
  <c r="F10" i="5"/>
  <c r="F12" i="5"/>
  <c r="F14" i="5"/>
  <c r="F16" i="5"/>
  <c r="F18" i="5"/>
  <c r="F20" i="5"/>
  <c r="F24" i="5"/>
  <c r="F26" i="5"/>
  <c r="F30" i="5"/>
  <c r="F36" i="5"/>
  <c r="F38" i="5"/>
  <c r="F40" i="5"/>
  <c r="F42" i="5"/>
  <c r="F44" i="5"/>
  <c r="F46" i="5"/>
  <c r="F48" i="5"/>
  <c r="F50" i="5"/>
  <c r="F52" i="5"/>
  <c r="F54" i="5"/>
  <c r="B56" i="5"/>
  <c r="B67" i="5" s="1"/>
  <c r="C56" i="5"/>
  <c r="C67" i="5" s="1"/>
  <c r="D56" i="5"/>
  <c r="D67" i="5" s="1"/>
  <c r="B57" i="5"/>
  <c r="B68" i="5" s="1"/>
  <c r="C57" i="5"/>
  <c r="D57" i="5"/>
  <c r="E57" i="5"/>
  <c r="E68" i="5" s="1"/>
  <c r="F60" i="5"/>
  <c r="F62" i="5"/>
  <c r="F64" i="5"/>
  <c r="B66" i="5"/>
  <c r="C66" i="5"/>
  <c r="D66" i="5"/>
  <c r="E66" i="5"/>
  <c r="C58" i="5" l="1"/>
  <c r="B69" i="5"/>
  <c r="E58" i="5"/>
  <c r="C68" i="5"/>
  <c r="C69" i="5" s="1"/>
  <c r="E67" i="5"/>
  <c r="B58" i="5"/>
  <c r="D58" i="5"/>
  <c r="E71" i="5"/>
  <c r="B71" i="5"/>
  <c r="D68" i="5"/>
  <c r="D71" i="5" s="1"/>
  <c r="C71" i="5"/>
  <c r="F56" i="5"/>
  <c r="G4" i="5" l="1"/>
  <c r="G30" i="5"/>
  <c r="G10" i="5"/>
  <c r="E70" i="5"/>
  <c r="F67" i="5"/>
  <c r="G8" i="5"/>
  <c r="G46" i="5"/>
  <c r="G34" i="5"/>
  <c r="G18" i="5"/>
  <c r="G6" i="5"/>
  <c r="G44" i="5"/>
  <c r="G54" i="5"/>
  <c r="B70" i="5"/>
  <c r="G60" i="5"/>
  <c r="G42" i="5"/>
  <c r="G64" i="5"/>
  <c r="G24" i="5"/>
  <c r="D70" i="5"/>
  <c r="G48" i="5"/>
  <c r="G12" i="5"/>
  <c r="G50" i="5"/>
  <c r="G14" i="5"/>
  <c r="G36" i="5"/>
  <c r="G52" i="5"/>
  <c r="G38" i="5"/>
  <c r="G67" i="5"/>
  <c r="G62" i="5"/>
  <c r="G22" i="5"/>
  <c r="G40" i="5"/>
  <c r="G56" i="5"/>
  <c r="G26" i="5"/>
  <c r="G20" i="5"/>
  <c r="G16" i="5"/>
  <c r="C70" i="5"/>
  <c r="D69" i="5"/>
  <c r="P4" i="4"/>
  <c r="P6" i="4"/>
  <c r="P8" i="4"/>
  <c r="P10" i="4"/>
  <c r="P12" i="4"/>
  <c r="P14" i="4"/>
  <c r="P16" i="4"/>
  <c r="P18" i="4"/>
  <c r="P20" i="4"/>
  <c r="P24" i="4"/>
  <c r="P26" i="4"/>
  <c r="P30" i="4"/>
  <c r="P32" i="4"/>
  <c r="P34" i="4"/>
  <c r="P36" i="4"/>
  <c r="P38" i="4"/>
  <c r="P40" i="4"/>
  <c r="P42" i="4"/>
  <c r="P44" i="4"/>
  <c r="P46" i="4"/>
  <c r="P48" i="4"/>
  <c r="P50" i="4"/>
  <c r="P52" i="4"/>
  <c r="P54" i="4"/>
  <c r="B56" i="4"/>
  <c r="B58" i="4" s="1"/>
  <c r="C56" i="4"/>
  <c r="C58" i="4" s="1"/>
  <c r="D56" i="4"/>
  <c r="D87" i="4" s="1"/>
  <c r="E56" i="4"/>
  <c r="F56" i="4"/>
  <c r="G56" i="4"/>
  <c r="H56" i="4"/>
  <c r="H87" i="4" s="1"/>
  <c r="I56" i="4"/>
  <c r="I87" i="4" s="1"/>
  <c r="J56" i="4"/>
  <c r="J87" i="4" s="1"/>
  <c r="K56" i="4"/>
  <c r="K58" i="4" s="1"/>
  <c r="L56" i="4"/>
  <c r="L58" i="4" s="1"/>
  <c r="M56" i="4"/>
  <c r="M58" i="4" s="1"/>
  <c r="N56" i="4"/>
  <c r="N58" i="4" s="1"/>
  <c r="O56" i="4"/>
  <c r="P56" i="4" s="1"/>
  <c r="R56" i="4"/>
  <c r="R87" i="4" s="1"/>
  <c r="B57" i="4"/>
  <c r="C57" i="4"/>
  <c r="C88" i="4" s="1"/>
  <c r="D57" i="4"/>
  <c r="E57" i="4"/>
  <c r="E88" i="4" s="1"/>
  <c r="E91" i="4" s="1"/>
  <c r="F57" i="4"/>
  <c r="G57" i="4"/>
  <c r="H57" i="4"/>
  <c r="I57" i="4"/>
  <c r="I88" i="4" s="1"/>
  <c r="J57" i="4"/>
  <c r="K57" i="4"/>
  <c r="K88" i="4" s="1"/>
  <c r="K91" i="4" s="1"/>
  <c r="L57" i="4"/>
  <c r="L88" i="4" s="1"/>
  <c r="L91" i="4" s="1"/>
  <c r="M57" i="4"/>
  <c r="M88" i="4" s="1"/>
  <c r="N57" i="4"/>
  <c r="O57" i="4"/>
  <c r="O88" i="4" s="1"/>
  <c r="P60" i="4"/>
  <c r="P62" i="4"/>
  <c r="P64" i="4"/>
  <c r="P66" i="4"/>
  <c r="P68" i="4"/>
  <c r="P70" i="4"/>
  <c r="P74" i="4"/>
  <c r="J76" i="4"/>
  <c r="M76" i="4"/>
  <c r="N76" i="4"/>
  <c r="O76" i="4"/>
  <c r="P76" i="4"/>
  <c r="R76" i="4"/>
  <c r="J77" i="4"/>
  <c r="J78" i="4" s="1"/>
  <c r="M77" i="4"/>
  <c r="M78" i="4" s="1"/>
  <c r="N77" i="4"/>
  <c r="N88" i="4" s="1"/>
  <c r="O77" i="4"/>
  <c r="O78" i="4" s="1"/>
  <c r="P80" i="4"/>
  <c r="P82" i="4"/>
  <c r="N84" i="4"/>
  <c r="O84" i="4"/>
  <c r="P84" i="4"/>
  <c r="R84" i="4"/>
  <c r="N85" i="4"/>
  <c r="O85" i="4"/>
  <c r="B87" i="4"/>
  <c r="B89" i="4" s="1"/>
  <c r="C87" i="4"/>
  <c r="E87" i="4"/>
  <c r="F87" i="4"/>
  <c r="G87" i="4"/>
  <c r="B88" i="4"/>
  <c r="F88" i="4"/>
  <c r="G88" i="4"/>
  <c r="H88" i="4"/>
  <c r="M89" i="4" l="1"/>
  <c r="O58" i="4"/>
  <c r="M87" i="4"/>
  <c r="L87" i="4"/>
  <c r="L89" i="4" s="1"/>
  <c r="K87" i="4"/>
  <c r="K89" i="4" s="1"/>
  <c r="N87" i="4"/>
  <c r="D58" i="4"/>
  <c r="G58" i="4"/>
  <c r="F58" i="4"/>
  <c r="E58" i="4"/>
  <c r="N89" i="4"/>
  <c r="I89" i="4"/>
  <c r="H89" i="4"/>
  <c r="F90" i="4"/>
  <c r="F91" i="4"/>
  <c r="O91" i="4"/>
  <c r="H91" i="4"/>
  <c r="G91" i="4"/>
  <c r="C91" i="4"/>
  <c r="I91" i="4"/>
  <c r="D89" i="4"/>
  <c r="N91" i="4"/>
  <c r="C89" i="4"/>
  <c r="B91" i="4"/>
  <c r="D90" i="4"/>
  <c r="F89" i="4"/>
  <c r="O86" i="4"/>
  <c r="I58" i="4"/>
  <c r="J88" i="4"/>
  <c r="J91" i="4" s="1"/>
  <c r="G89" i="4"/>
  <c r="M91" i="4"/>
  <c r="E89" i="4"/>
  <c r="N86" i="4"/>
  <c r="H58" i="4"/>
  <c r="O87" i="4"/>
  <c r="E90" i="4" s="1"/>
  <c r="B90" i="4"/>
  <c r="N78" i="4"/>
  <c r="J58" i="4"/>
  <c r="D88" i="4"/>
  <c r="D91" i="4" s="1"/>
  <c r="G51" i="2"/>
  <c r="G49" i="2"/>
  <c r="G47" i="2"/>
  <c r="G45" i="2"/>
  <c r="G43" i="2"/>
  <c r="G41" i="2"/>
  <c r="G39" i="2"/>
  <c r="G37" i="2"/>
  <c r="G35" i="2"/>
  <c r="G31" i="2"/>
  <c r="G27" i="2"/>
  <c r="G21" i="2"/>
  <c r="G19" i="2"/>
  <c r="G17" i="2"/>
  <c r="G15" i="2"/>
  <c r="G13" i="2"/>
  <c r="G11" i="2"/>
  <c r="G9" i="2"/>
  <c r="G7" i="2"/>
  <c r="G5" i="2"/>
  <c r="F58" i="2"/>
  <c r="F61" i="2" s="1"/>
  <c r="E58" i="2"/>
  <c r="E59" i="2" s="1"/>
  <c r="D58" i="2"/>
  <c r="D61" i="2" s="1"/>
  <c r="C58" i="2"/>
  <c r="C61" i="2" s="1"/>
  <c r="B58" i="2"/>
  <c r="B59" i="2" s="1"/>
  <c r="I57" i="2"/>
  <c r="F57" i="2"/>
  <c r="H45" i="2" s="1"/>
  <c r="E57" i="2"/>
  <c r="D57" i="2"/>
  <c r="D59" i="2" s="1"/>
  <c r="C57" i="2"/>
  <c r="B57" i="2"/>
  <c r="I80" i="1"/>
  <c r="H71" i="1"/>
  <c r="H69" i="1"/>
  <c r="H63" i="1"/>
  <c r="H45" i="1"/>
  <c r="H43" i="1"/>
  <c r="H17" i="1"/>
  <c r="H15" i="1"/>
  <c r="G77" i="1"/>
  <c r="G75" i="1"/>
  <c r="G71" i="1"/>
  <c r="G69" i="1"/>
  <c r="G67" i="1"/>
  <c r="G65" i="1"/>
  <c r="G63" i="1"/>
  <c r="G61" i="1"/>
  <c r="G55" i="1"/>
  <c r="G53" i="1"/>
  <c r="G51" i="1"/>
  <c r="G49" i="1"/>
  <c r="G47" i="1"/>
  <c r="G45" i="1"/>
  <c r="G43" i="1"/>
  <c r="G41" i="1"/>
  <c r="G39" i="1"/>
  <c r="G37" i="1"/>
  <c r="G33" i="1"/>
  <c r="G31" i="1"/>
  <c r="G27" i="1"/>
  <c r="G21" i="1"/>
  <c r="G19" i="1"/>
  <c r="G17" i="1"/>
  <c r="G15" i="1"/>
  <c r="G13" i="1"/>
  <c r="G11" i="1"/>
  <c r="G9" i="1"/>
  <c r="G7" i="1"/>
  <c r="G5" i="1"/>
  <c r="B81" i="1"/>
  <c r="F80" i="1"/>
  <c r="H67" i="1" s="1"/>
  <c r="E80" i="1"/>
  <c r="D80" i="1"/>
  <c r="F79" i="1"/>
  <c r="E79" i="1"/>
  <c r="C79" i="1"/>
  <c r="B79" i="1"/>
  <c r="F78" i="1"/>
  <c r="E78" i="1"/>
  <c r="C78" i="1"/>
  <c r="B78" i="1"/>
  <c r="I77" i="1"/>
  <c r="F77" i="1"/>
  <c r="E77" i="1"/>
  <c r="C77" i="1"/>
  <c r="B77" i="1"/>
  <c r="B59" i="1"/>
  <c r="F58" i="1"/>
  <c r="F59" i="1" s="1"/>
  <c r="E58" i="1"/>
  <c r="E59" i="1" s="1"/>
  <c r="D58" i="1"/>
  <c r="D59" i="1" s="1"/>
  <c r="C58" i="1"/>
  <c r="C59" i="1" s="1"/>
  <c r="B58" i="1"/>
  <c r="I57" i="1"/>
  <c r="F57" i="1"/>
  <c r="G57" i="1" s="1"/>
  <c r="E57" i="1"/>
  <c r="D57" i="1"/>
  <c r="C57" i="1"/>
  <c r="C80" i="1" s="1"/>
  <c r="B57" i="1"/>
  <c r="B80" i="1" s="1"/>
  <c r="B61" i="2" l="1"/>
  <c r="H31" i="2"/>
  <c r="H57" i="2"/>
  <c r="H51" i="2"/>
  <c r="E60" i="2"/>
  <c r="H53" i="2"/>
  <c r="F60" i="2"/>
  <c r="H55" i="2"/>
  <c r="G57" i="2"/>
  <c r="H5" i="2"/>
  <c r="H37" i="2"/>
  <c r="C59" i="2"/>
  <c r="E61" i="2"/>
  <c r="H7" i="2"/>
  <c r="H39" i="2"/>
  <c r="H9" i="2"/>
  <c r="H41" i="2"/>
  <c r="B60" i="2"/>
  <c r="H15" i="2"/>
  <c r="H47" i="2"/>
  <c r="C60" i="2"/>
  <c r="H17" i="2"/>
  <c r="H49" i="2"/>
  <c r="D60" i="2"/>
  <c r="H19" i="2"/>
  <c r="H21" i="2"/>
  <c r="H27" i="2"/>
  <c r="H35" i="2"/>
  <c r="H11" i="2"/>
  <c r="H43" i="2"/>
  <c r="F59" i="2"/>
  <c r="H13" i="2"/>
  <c r="C83" i="1"/>
  <c r="E82" i="1"/>
  <c r="B82" i="1"/>
  <c r="B83" i="1"/>
  <c r="H80" i="1"/>
  <c r="H55" i="1"/>
  <c r="H65" i="1"/>
  <c r="H19" i="1"/>
  <c r="H47" i="1"/>
  <c r="H75" i="1"/>
  <c r="D83" i="1"/>
  <c r="H21" i="1"/>
  <c r="H49" i="1"/>
  <c r="C81" i="1"/>
  <c r="E83" i="1"/>
  <c r="H25" i="1"/>
  <c r="H51" i="1"/>
  <c r="H77" i="1"/>
  <c r="D81" i="1"/>
  <c r="D84" i="1" s="1"/>
  <c r="F83" i="1"/>
  <c r="H27" i="1"/>
  <c r="H53" i="1"/>
  <c r="E81" i="1"/>
  <c r="H31" i="1"/>
  <c r="F81" i="1"/>
  <c r="H5" i="1"/>
  <c r="H33" i="1"/>
  <c r="H57" i="1"/>
  <c r="H7" i="1"/>
  <c r="H35" i="1"/>
  <c r="H61" i="1"/>
  <c r="H9" i="1"/>
  <c r="H37" i="1"/>
  <c r="H11" i="1"/>
  <c r="H39" i="1"/>
  <c r="H13" i="1"/>
  <c r="H41" i="1"/>
  <c r="Q40" i="4"/>
  <c r="Q52" i="4"/>
  <c r="K90" i="4"/>
  <c r="Q56" i="4"/>
  <c r="Q80" i="4"/>
  <c r="Q4" i="4"/>
  <c r="Q16" i="4"/>
  <c r="Q60" i="4"/>
  <c r="Q74" i="4"/>
  <c r="L90" i="4"/>
  <c r="Q46" i="4"/>
  <c r="Q76" i="4"/>
  <c r="Q26" i="4"/>
  <c r="Q30" i="4"/>
  <c r="Q42" i="4"/>
  <c r="Q54" i="4"/>
  <c r="O89" i="4"/>
  <c r="M90" i="4"/>
  <c r="Q34" i="4"/>
  <c r="Q66" i="4"/>
  <c r="Q48" i="4"/>
  <c r="Q50" i="4"/>
  <c r="Q6" i="4"/>
  <c r="Q18" i="4"/>
  <c r="Q62" i="4"/>
  <c r="Q22" i="4"/>
  <c r="Q24" i="4"/>
  <c r="P87" i="4"/>
  <c r="Q32" i="4"/>
  <c r="Q44" i="4"/>
  <c r="O90" i="4"/>
  <c r="Q38" i="4"/>
  <c r="Q70" i="4"/>
  <c r="Q8" i="4"/>
  <c r="Q20" i="4"/>
  <c r="Q64" i="4"/>
  <c r="Q10" i="4"/>
  <c r="Q36" i="4"/>
  <c r="Q82" i="4"/>
  <c r="Q12" i="4"/>
  <c r="Q68" i="4"/>
  <c r="Q87" i="4"/>
  <c r="Q14" i="4"/>
  <c r="H90" i="4"/>
  <c r="G90" i="4"/>
  <c r="C90" i="4"/>
  <c r="I90" i="4"/>
  <c r="J90" i="4"/>
  <c r="J89" i="4"/>
  <c r="N90" i="4"/>
  <c r="Q84" i="4"/>
  <c r="F84" i="1" l="1"/>
  <c r="F82" i="1"/>
  <c r="C84" i="1"/>
  <c r="B84" i="1"/>
  <c r="G80" i="1"/>
  <c r="D82" i="1"/>
  <c r="E84" i="1"/>
  <c r="C82" i="1"/>
</calcChain>
</file>

<file path=xl/sharedStrings.xml><?xml version="1.0" encoding="utf-8"?>
<sst xmlns="http://schemas.openxmlformats.org/spreadsheetml/2006/main" count="344" uniqueCount="80">
  <si>
    <t>Health-Retail</t>
  </si>
  <si>
    <t>Health-Group</t>
  </si>
  <si>
    <t>Health-Government schemes</t>
  </si>
  <si>
    <t>Overseas Medical</t>
  </si>
  <si>
    <t>Grand Total</t>
  </si>
  <si>
    <t>Growth %</t>
  </si>
  <si>
    <t>Market %</t>
  </si>
  <si>
    <t>Accretion</t>
  </si>
  <si>
    <t>General Insurers</t>
  </si>
  <si>
    <t>Acko General Insurance Ltd</t>
  </si>
  <si>
    <t>Previous Year</t>
  </si>
  <si>
    <t xml:space="preserve">Bajaj General Insurance Limited </t>
  </si>
  <si>
    <t>Cholamandalam MS General Insurance Co Ltd</t>
  </si>
  <si>
    <t>Generali Central Insurance Company Limited</t>
  </si>
  <si>
    <t>Go Digit General Insurance Ltd</t>
  </si>
  <si>
    <t>HDFC Ergo General Insurance Co Ltd</t>
  </si>
  <si>
    <t>ICICI Lombard General Insurance Co Ltd</t>
  </si>
  <si>
    <t>IFFCO-Tokio General Insurance Co Ltd</t>
  </si>
  <si>
    <t>IndusInd General Insurance Company Limited</t>
  </si>
  <si>
    <t>Kiwi General Insurance Ltd</t>
  </si>
  <si>
    <t>Kshema General insurance</t>
  </si>
  <si>
    <t>Liberty  General Insurance Co. Ltd</t>
  </si>
  <si>
    <t>Magma General Insurance Limited</t>
  </si>
  <si>
    <t>National Insurance Co Ltd</t>
  </si>
  <si>
    <t>Navi General Insurance Co. Ltd</t>
  </si>
  <si>
    <t>Raheja QBE General Insurance Co Ltd</t>
  </si>
  <si>
    <t>Royal Sundaram General Insurance Co Ltd</t>
  </si>
  <si>
    <t>SBI General Insurance Co Ltd</t>
  </si>
  <si>
    <t>Shriram General Insurance Co Ltd</t>
  </si>
  <si>
    <t>Tata AIG General Insurance Co Ltd</t>
  </si>
  <si>
    <t>The New India Assurance Co Ltd</t>
  </si>
  <si>
    <t>The Oriental Insurance Co Ltd</t>
  </si>
  <si>
    <t>United India Insurance Co Ltd</t>
  </si>
  <si>
    <t>Universal Sompo General Insurance Co Ltd</t>
  </si>
  <si>
    <t>Zuno General Insurance Co Ltd</t>
  </si>
  <si>
    <t>Zurich Kotak Mahindra General Insurance Co Ltd</t>
  </si>
  <si>
    <t>General Insurers Sub Total</t>
  </si>
  <si>
    <t>Previous Year Sub Total</t>
  </si>
  <si>
    <t>% Growth</t>
  </si>
  <si>
    <t>Stand-alone Health Insurers</t>
  </si>
  <si>
    <t>Aditya Birla Health Insurance Co Ltd</t>
  </si>
  <si>
    <t>Care Health Insurance Ltd</t>
  </si>
  <si>
    <t>Galaxy Health Insurance Company Ltd</t>
  </si>
  <si>
    <t>ManipalCigna Health Insurance Co Ltd</t>
  </si>
  <si>
    <t>Narayana Health Insurance Ltd</t>
  </si>
  <si>
    <t>Prudential HCL Health Insurance Limited</t>
  </si>
  <si>
    <t>Star Health &amp; Allied Insurance Co Ltd</t>
  </si>
  <si>
    <t>Stand-alone Health sub Total</t>
  </si>
  <si>
    <t>Industry Total</t>
  </si>
  <si>
    <t>% Market Share</t>
  </si>
  <si>
    <t>Previous Year Market Share</t>
  </si>
  <si>
    <t>Workmen's compensation/Employers' liability</t>
  </si>
  <si>
    <t>Public Liability (Act)</t>
  </si>
  <si>
    <t>Product Liability</t>
  </si>
  <si>
    <t>Other liability covers</t>
  </si>
  <si>
    <t>Crop Insurance</t>
  </si>
  <si>
    <t>Credit Guarantee</t>
  </si>
  <si>
    <t>All Other miscellaneous</t>
  </si>
  <si>
    <t>Specialised Insurers</t>
  </si>
  <si>
    <t>Agriculture Insurance Co Of India Ltd</t>
  </si>
  <si>
    <t>ECGC Ltd</t>
  </si>
  <si>
    <t>Specialised sub Total</t>
  </si>
  <si>
    <t>Fire</t>
  </si>
  <si>
    <t>Marine Total</t>
  </si>
  <si>
    <t>Marine  Cargo</t>
  </si>
  <si>
    <t>Marine  Hull</t>
  </si>
  <si>
    <t>Engineering</t>
  </si>
  <si>
    <t>Motor Total</t>
  </si>
  <si>
    <t>Motor OD</t>
  </si>
  <si>
    <t>Motor TP</t>
  </si>
  <si>
    <t xml:space="preserve">Health </t>
  </si>
  <si>
    <t xml:space="preserve">Aviation </t>
  </si>
  <si>
    <t>Liability</t>
  </si>
  <si>
    <t>P.A.</t>
  </si>
  <si>
    <t>All Other Misc (Crop Insurance + Credit Guarantee+All other misc)</t>
  </si>
  <si>
    <t>GROSS DIRECT PREMIUM INCOME UNDERWRITTEN BY NON-LIFE INSURERS WITHIN INDIA  (SEGMENT WISE) : FOR THE PERIOD UPTO September 2026 (PROVISIONAL &amp; UNAUDITED ) IN FY 2026-27 (Rs. In Crs.)</t>
  </si>
  <si>
    <t>Niva bupa health insurance company limited</t>
  </si>
  <si>
    <t>GROSS DIRECT PREMIUM INCOME UNDERWRITTEN BY NON-LIFE INSURERS WITHIN INDIA  (SEGMENT WISE) : FOR THE PERIOD UPTO September  2026 (PROVISIONAL &amp; UNAUDITED ) IN FY 2026-27 (Rs. In Crs.)</t>
  </si>
  <si>
    <t>“IRDAI has recently revised the formats for reporting and they have excluded premium from long term policies from reporting of premiums with effect from October 1, 2024. It is assumed that all companies have deducted the long term premiums accordingly for the current year only following IRDAI formats. Therefore the growth rates reported for the current year cannot be compared with the previous year's figures.”</t>
  </si>
  <si>
    <t>GROSS DIRECT PREMIUM INCOME UNDERWRITTEN BY NON-LIFE INSURERS WITHIN INDIA  (SEGMENT WISE) : FOR THE PERIOD UPTO September 2026 (PROVISIONAL &amp; UNAUDITED ) IN FY 2026-27  (Rs. In Crs.)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</si>
</sst>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theme="3"/>
      <name val="Calibri"/>
      <family val="2"/>
      <scheme val="minor"/>
    </font>
    <font>
      <b/>
      <sz val="11"/>
      <color theme="1"/>
      <name val="Aptos"/>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7">
    <xf numFmtId="0" fontId="0" fillId="0" borderId="0" xfId="0"/>
    <xf numFmtId="0" fontId="0" fillId="0" borderId="1" xfId="0" applyBorder="1"/>
    <xf numFmtId="0" fontId="2" fillId="0" borderId="1" xfId="0" applyFont="1" applyBorder="1" applyAlignment="1">
      <alignment vertical="top" wrapText="1"/>
    </xf>
    <xf numFmtId="0" fontId="2" fillId="0" borderId="1" xfId="0" applyFont="1" applyBorder="1"/>
    <xf numFmtId="43" fontId="0" fillId="0" borderId="1" xfId="1" applyFont="1" applyBorder="1"/>
    <xf numFmtId="43" fontId="2" fillId="0" borderId="1" xfId="1" applyFont="1" applyBorder="1"/>
    <xf numFmtId="10" fontId="1" fillId="0" borderId="1" xfId="2" applyNumberFormat="1" applyFont="1" applyBorder="1"/>
    <xf numFmtId="10" fontId="0" fillId="0" borderId="1" xfId="2" applyNumberFormat="1" applyFont="1" applyBorder="1"/>
    <xf numFmtId="10" fontId="2" fillId="0" borderId="1" xfId="2" applyNumberFormat="1" applyFont="1" applyBorder="1"/>
    <xf numFmtId="164" fontId="0" fillId="0" borderId="1" xfId="2" applyNumberFormat="1" applyFont="1" applyBorder="1"/>
    <xf numFmtId="43" fontId="2" fillId="0" borderId="1" xfId="1" applyFont="1" applyBorder="1" applyAlignment="1">
      <alignment vertical="top" wrapText="1"/>
    </xf>
    <xf numFmtId="0" fontId="0" fillId="0" borderId="0" xfId="0" applyAlignment="1">
      <alignment vertical="top" wrapText="1"/>
    </xf>
    <xf numFmtId="43" fontId="2" fillId="0" borderId="1" xfId="1" applyFont="1" applyBorder="1" applyAlignment="1">
      <alignment horizontal="center" vertical="center" wrapText="1"/>
    </xf>
    <xf numFmtId="43" fontId="1" fillId="0" borderId="1" xfId="1" applyFont="1" applyBorder="1"/>
    <xf numFmtId="164" fontId="2" fillId="0" borderId="1" xfId="2" applyNumberFormat="1" applyFont="1" applyBorder="1"/>
    <xf numFmtId="0" fontId="3" fillId="0" borderId="2" xfId="0" applyFont="1" applyBorder="1" applyAlignment="1">
      <alignment horizontal="center" vertical="center" wrapText="1"/>
    </xf>
    <xf numFmtId="0" fontId="4" fillId="0" borderId="0" xfId="0" applyFont="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86"/>
  <sheetViews>
    <sheetView workbookViewId="0">
      <selection activeCell="N8" sqref="N8"/>
    </sheetView>
  </sheetViews>
  <sheetFormatPr defaultRowHeight="14.4" x14ac:dyDescent="0.3"/>
  <cols>
    <col min="1" max="1" width="38.21875" customWidth="1"/>
    <col min="2" max="2" width="13.21875" customWidth="1"/>
    <col min="3" max="3" width="11.88671875" customWidth="1"/>
    <col min="4" max="4" width="14.109375" customWidth="1"/>
    <col min="5" max="5" width="11" customWidth="1"/>
    <col min="6" max="6" width="13" customWidth="1"/>
    <col min="7" max="7" width="12.44140625" customWidth="1"/>
    <col min="8" max="8" width="11.21875" customWidth="1"/>
    <col min="9" max="9" width="11.88671875" customWidth="1"/>
  </cols>
  <sheetData>
    <row r="2" spans="1:9" ht="37.799999999999997" customHeight="1" x14ac:dyDescent="0.3">
      <c r="A2" s="15" t="s">
        <v>75</v>
      </c>
      <c r="B2" s="15"/>
      <c r="C2" s="15"/>
      <c r="D2" s="15"/>
      <c r="E2" s="15"/>
      <c r="F2" s="15"/>
      <c r="G2" s="15"/>
      <c r="H2" s="15"/>
      <c r="I2" s="15"/>
    </row>
    <row r="3" spans="1:9" ht="42" customHeight="1" x14ac:dyDescent="0.3">
      <c r="A3" s="1"/>
      <c r="B3" s="2" t="s">
        <v>0</v>
      </c>
      <c r="C3" s="2" t="s">
        <v>1</v>
      </c>
      <c r="D3" s="2" t="s">
        <v>2</v>
      </c>
      <c r="E3" s="2" t="s">
        <v>3</v>
      </c>
      <c r="F3" s="2" t="s">
        <v>4</v>
      </c>
      <c r="G3" s="2" t="s">
        <v>5</v>
      </c>
      <c r="H3" s="2" t="s">
        <v>6</v>
      </c>
      <c r="I3" s="2" t="s">
        <v>7</v>
      </c>
    </row>
    <row r="4" spans="1:9" x14ac:dyDescent="0.3">
      <c r="A4" s="3" t="s">
        <v>8</v>
      </c>
      <c r="B4" s="4"/>
      <c r="C4" s="4"/>
      <c r="D4" s="4"/>
      <c r="E4" s="4"/>
      <c r="F4" s="4"/>
      <c r="G4" s="4"/>
      <c r="H4" s="4"/>
      <c r="I4" s="4"/>
    </row>
    <row r="5" spans="1:9" x14ac:dyDescent="0.3">
      <c r="A5" s="1" t="s">
        <v>9</v>
      </c>
      <c r="B5" s="4">
        <v>97.43</v>
      </c>
      <c r="C5" s="4">
        <v>688.51</v>
      </c>
      <c r="D5" s="4">
        <v>0</v>
      </c>
      <c r="E5" s="4">
        <v>39.74</v>
      </c>
      <c r="F5" s="4">
        <v>825.68</v>
      </c>
      <c r="G5" s="7">
        <f>F5/F6-1</f>
        <v>0.44526518466655007</v>
      </c>
      <c r="H5" s="7">
        <f>F5/$F$80</f>
        <v>1.0654742494689598E-2</v>
      </c>
      <c r="I5" s="4">
        <v>254.38</v>
      </c>
    </row>
    <row r="6" spans="1:9" x14ac:dyDescent="0.3">
      <c r="A6" s="1" t="s">
        <v>10</v>
      </c>
      <c r="B6" s="4">
        <v>69.69</v>
      </c>
      <c r="C6" s="4">
        <v>476.55</v>
      </c>
      <c r="D6" s="4">
        <v>0</v>
      </c>
      <c r="E6" s="4">
        <v>25.06</v>
      </c>
      <c r="F6" s="4">
        <v>571.29999999999995</v>
      </c>
      <c r="G6" s="4"/>
      <c r="H6" s="4"/>
      <c r="I6" s="4"/>
    </row>
    <row r="7" spans="1:9" x14ac:dyDescent="0.3">
      <c r="A7" s="1" t="s">
        <v>11</v>
      </c>
      <c r="B7" s="4">
        <v>710.25</v>
      </c>
      <c r="C7" s="4">
        <v>3026.33</v>
      </c>
      <c r="D7" s="4">
        <v>685.41</v>
      </c>
      <c r="E7" s="4">
        <v>102.83</v>
      </c>
      <c r="F7" s="4">
        <v>4524.82</v>
      </c>
      <c r="G7" s="7">
        <f>F7/F8-1</f>
        <v>0.21915154454458508</v>
      </c>
      <c r="H7" s="7">
        <f>F7/$F$80</f>
        <v>5.8389196704318122E-2</v>
      </c>
      <c r="I7" s="4">
        <v>813.37</v>
      </c>
    </row>
    <row r="8" spans="1:9" x14ac:dyDescent="0.3">
      <c r="A8" s="1" t="s">
        <v>10</v>
      </c>
      <c r="B8" s="4">
        <v>562.61</v>
      </c>
      <c r="C8" s="4">
        <v>2233.23</v>
      </c>
      <c r="D8" s="4">
        <v>806.21</v>
      </c>
      <c r="E8" s="4">
        <v>109.4</v>
      </c>
      <c r="F8" s="4">
        <v>3711.45</v>
      </c>
      <c r="G8" s="4"/>
      <c r="H8" s="4"/>
      <c r="I8" s="4"/>
    </row>
    <row r="9" spans="1:9" x14ac:dyDescent="0.3">
      <c r="A9" s="1" t="s">
        <v>12</v>
      </c>
      <c r="B9" s="4">
        <v>159.19999999999999</v>
      </c>
      <c r="C9" s="4">
        <v>180.12</v>
      </c>
      <c r="D9" s="4">
        <v>0</v>
      </c>
      <c r="E9" s="4">
        <v>0.62</v>
      </c>
      <c r="F9" s="4">
        <v>339.94</v>
      </c>
      <c r="G9" s="7">
        <f>F9/F10-1</f>
        <v>-0.27043674213971458</v>
      </c>
      <c r="H9" s="7">
        <f>F9/$F$80</f>
        <v>4.3866548343726173E-3</v>
      </c>
      <c r="I9" s="4">
        <v>-126.01</v>
      </c>
    </row>
    <row r="10" spans="1:9" x14ac:dyDescent="0.3">
      <c r="A10" s="1" t="s">
        <v>10</v>
      </c>
      <c r="B10" s="4">
        <v>177.02</v>
      </c>
      <c r="C10" s="4">
        <v>288.41000000000003</v>
      </c>
      <c r="D10" s="4">
        <v>0</v>
      </c>
      <c r="E10" s="4">
        <v>0.52</v>
      </c>
      <c r="F10" s="4">
        <v>465.95</v>
      </c>
      <c r="G10" s="4"/>
      <c r="H10" s="4"/>
      <c r="I10" s="4"/>
    </row>
    <row r="11" spans="1:9" x14ac:dyDescent="0.3">
      <c r="A11" s="1" t="s">
        <v>13</v>
      </c>
      <c r="B11" s="4">
        <v>94.17</v>
      </c>
      <c r="C11" s="4">
        <v>537.16</v>
      </c>
      <c r="D11" s="4">
        <v>0</v>
      </c>
      <c r="E11" s="4">
        <v>3.04</v>
      </c>
      <c r="F11" s="4">
        <v>634.37</v>
      </c>
      <c r="G11" s="7">
        <f>F11/F12-1</f>
        <v>-9.7406200645959951E-2</v>
      </c>
      <c r="H11" s="7">
        <f>F11/$F$80</f>
        <v>8.1860393813053978E-3</v>
      </c>
      <c r="I11" s="4">
        <v>-68.459999999999994</v>
      </c>
    </row>
    <row r="12" spans="1:9" x14ac:dyDescent="0.3">
      <c r="A12" s="1" t="s">
        <v>10</v>
      </c>
      <c r="B12" s="4">
        <v>88.58</v>
      </c>
      <c r="C12" s="4">
        <v>610.72</v>
      </c>
      <c r="D12" s="4">
        <v>0</v>
      </c>
      <c r="E12" s="4">
        <v>3.53</v>
      </c>
      <c r="F12" s="4">
        <v>702.83</v>
      </c>
      <c r="G12" s="4"/>
      <c r="H12" s="4"/>
      <c r="I12" s="4"/>
    </row>
    <row r="13" spans="1:9" x14ac:dyDescent="0.3">
      <c r="A13" s="1" t="s">
        <v>14</v>
      </c>
      <c r="B13" s="4">
        <v>33.53</v>
      </c>
      <c r="C13" s="4">
        <v>830.13</v>
      </c>
      <c r="D13" s="4">
        <v>0</v>
      </c>
      <c r="E13" s="4">
        <v>10.9</v>
      </c>
      <c r="F13" s="4">
        <v>874.56</v>
      </c>
      <c r="G13" s="7">
        <f>F13/F14-1</f>
        <v>0.23248636536591549</v>
      </c>
      <c r="H13" s="7">
        <f>F13/$F$80</f>
        <v>1.1285499946899204E-2</v>
      </c>
      <c r="I13" s="4">
        <v>164.97</v>
      </c>
    </row>
    <row r="14" spans="1:9" x14ac:dyDescent="0.3">
      <c r="A14" s="1" t="s">
        <v>10</v>
      </c>
      <c r="B14" s="4">
        <v>35.17</v>
      </c>
      <c r="C14" s="4">
        <v>669.48</v>
      </c>
      <c r="D14" s="4">
        <v>0</v>
      </c>
      <c r="E14" s="4">
        <v>4.9400000000000004</v>
      </c>
      <c r="F14" s="4">
        <v>709.59</v>
      </c>
      <c r="G14" s="4"/>
      <c r="H14" s="4"/>
      <c r="I14" s="4"/>
    </row>
    <row r="15" spans="1:9" x14ac:dyDescent="0.3">
      <c r="A15" s="1" t="s">
        <v>15</v>
      </c>
      <c r="B15" s="4">
        <v>3056.01</v>
      </c>
      <c r="C15" s="4">
        <v>1001.4</v>
      </c>
      <c r="D15" s="4">
        <v>0</v>
      </c>
      <c r="E15" s="4">
        <v>46.66</v>
      </c>
      <c r="F15" s="4">
        <v>4104.07</v>
      </c>
      <c r="G15" s="7">
        <f>F15/F16-1</f>
        <v>0.44271763432090783</v>
      </c>
      <c r="H15" s="7">
        <f>F15/$F$80</f>
        <v>5.2959753209694725E-2</v>
      </c>
      <c r="I15" s="4">
        <v>1259.3900000000001</v>
      </c>
    </row>
    <row r="16" spans="1:9" x14ac:dyDescent="0.3">
      <c r="A16" s="1" t="s">
        <v>10</v>
      </c>
      <c r="B16" s="4">
        <v>2025.92</v>
      </c>
      <c r="C16" s="4">
        <v>783.03</v>
      </c>
      <c r="D16" s="4">
        <v>0</v>
      </c>
      <c r="E16" s="4">
        <v>35.729999999999997</v>
      </c>
      <c r="F16" s="4">
        <v>2844.68</v>
      </c>
      <c r="G16" s="4"/>
      <c r="H16" s="4"/>
      <c r="I16" s="4"/>
    </row>
    <row r="17" spans="1:9" x14ac:dyDescent="0.3">
      <c r="A17" s="1" t="s">
        <v>16</v>
      </c>
      <c r="B17" s="4">
        <v>1496.16</v>
      </c>
      <c r="C17" s="4">
        <v>3612.07</v>
      </c>
      <c r="D17" s="4">
        <v>0</v>
      </c>
      <c r="E17" s="4">
        <v>157.82</v>
      </c>
      <c r="F17" s="4">
        <v>5266.05</v>
      </c>
      <c r="G17" s="7">
        <f>F17/F18-1</f>
        <v>0.25578883107344375</v>
      </c>
      <c r="H17" s="7">
        <f>F17/$F$80</f>
        <v>6.7954179239124321E-2</v>
      </c>
      <c r="I17" s="4">
        <v>1072.6300000000001</v>
      </c>
    </row>
    <row r="18" spans="1:9" x14ac:dyDescent="0.3">
      <c r="A18" s="1" t="s">
        <v>10</v>
      </c>
      <c r="B18" s="4">
        <v>899.21</v>
      </c>
      <c r="C18" s="4">
        <v>3130.46</v>
      </c>
      <c r="D18" s="4">
        <v>0</v>
      </c>
      <c r="E18" s="4">
        <v>163.75</v>
      </c>
      <c r="F18" s="4">
        <v>4193.42</v>
      </c>
      <c r="G18" s="4"/>
      <c r="H18" s="4"/>
      <c r="I18" s="4"/>
    </row>
    <row r="19" spans="1:9" x14ac:dyDescent="0.3">
      <c r="A19" s="1" t="s">
        <v>17</v>
      </c>
      <c r="B19" s="4">
        <v>170.12</v>
      </c>
      <c r="C19" s="4">
        <v>381.79</v>
      </c>
      <c r="D19" s="4">
        <v>0</v>
      </c>
      <c r="E19" s="4">
        <v>1.07</v>
      </c>
      <c r="F19" s="4">
        <v>552.98</v>
      </c>
      <c r="G19" s="7">
        <f>F19/F20-1</f>
        <v>0.20737991266375544</v>
      </c>
      <c r="H19" s="7">
        <f>F19/$F$80</f>
        <v>7.1357662832010641E-3</v>
      </c>
      <c r="I19" s="4">
        <v>94.98</v>
      </c>
    </row>
    <row r="20" spans="1:9" x14ac:dyDescent="0.3">
      <c r="A20" s="1" t="s">
        <v>10</v>
      </c>
      <c r="B20" s="4">
        <v>147.41999999999999</v>
      </c>
      <c r="C20" s="4">
        <v>309.58999999999997</v>
      </c>
      <c r="D20" s="4">
        <v>0</v>
      </c>
      <c r="E20" s="4">
        <v>0.99</v>
      </c>
      <c r="F20" s="4">
        <v>458</v>
      </c>
      <c r="G20" s="4"/>
      <c r="H20" s="4"/>
      <c r="I20" s="4"/>
    </row>
    <row r="21" spans="1:9" x14ac:dyDescent="0.3">
      <c r="A21" s="1" t="s">
        <v>18</v>
      </c>
      <c r="B21" s="4">
        <v>274.01</v>
      </c>
      <c r="C21" s="4">
        <v>1473.85</v>
      </c>
      <c r="D21" s="4">
        <v>213.91</v>
      </c>
      <c r="E21" s="4">
        <v>59.73</v>
      </c>
      <c r="F21" s="4">
        <v>2021.5</v>
      </c>
      <c r="G21" s="7">
        <f>F21/F22-1</f>
        <v>0.26891763804932567</v>
      </c>
      <c r="H21" s="7">
        <f>F21/$F$80</f>
        <v>2.6085846760264295E-2</v>
      </c>
      <c r="I21" s="4">
        <v>428.41</v>
      </c>
    </row>
    <row r="22" spans="1:9" x14ac:dyDescent="0.3">
      <c r="A22" s="1" t="s">
        <v>10</v>
      </c>
      <c r="B22" s="4">
        <v>209.42</v>
      </c>
      <c r="C22" s="4">
        <v>951.97</v>
      </c>
      <c r="D22" s="4">
        <v>346.44</v>
      </c>
      <c r="E22" s="4">
        <v>85.26</v>
      </c>
      <c r="F22" s="4">
        <v>1593.09</v>
      </c>
      <c r="G22" s="4"/>
      <c r="H22" s="4"/>
      <c r="I22" s="4"/>
    </row>
    <row r="23" spans="1:9" x14ac:dyDescent="0.3">
      <c r="A23" s="1" t="s">
        <v>19</v>
      </c>
      <c r="B23" s="4">
        <v>0</v>
      </c>
      <c r="C23" s="4">
        <v>0</v>
      </c>
      <c r="D23" s="4">
        <v>0</v>
      </c>
      <c r="E23" s="4">
        <v>0</v>
      </c>
      <c r="F23" s="4">
        <v>0</v>
      </c>
      <c r="G23" s="4">
        <v>0</v>
      </c>
      <c r="H23" s="4">
        <v>0</v>
      </c>
      <c r="I23" s="4">
        <v>0</v>
      </c>
    </row>
    <row r="24" spans="1:9" x14ac:dyDescent="0.3">
      <c r="A24" s="1" t="s">
        <v>10</v>
      </c>
      <c r="B24" s="4">
        <v>0</v>
      </c>
      <c r="C24" s="4">
        <v>0</v>
      </c>
      <c r="D24" s="4">
        <v>0</v>
      </c>
      <c r="E24" s="4">
        <v>0</v>
      </c>
      <c r="F24" s="4">
        <v>0</v>
      </c>
      <c r="G24" s="4"/>
      <c r="H24" s="4"/>
      <c r="I24" s="4"/>
    </row>
    <row r="25" spans="1:9" x14ac:dyDescent="0.3">
      <c r="A25" s="1" t="s">
        <v>20</v>
      </c>
      <c r="B25" s="4">
        <v>0.03</v>
      </c>
      <c r="C25" s="4">
        <v>43.65</v>
      </c>
      <c r="D25" s="4">
        <v>0</v>
      </c>
      <c r="E25" s="4">
        <v>0</v>
      </c>
      <c r="F25" s="4">
        <v>43.68</v>
      </c>
      <c r="G25" s="4">
        <v>436700</v>
      </c>
      <c r="H25" s="7">
        <f>F25/$F$80</f>
        <v>5.6365559559156298E-4</v>
      </c>
      <c r="I25" s="4">
        <v>43.67</v>
      </c>
    </row>
    <row r="26" spans="1:9" x14ac:dyDescent="0.3">
      <c r="A26" s="1" t="s">
        <v>10</v>
      </c>
      <c r="B26" s="4">
        <v>0.01</v>
      </c>
      <c r="C26" s="4">
        <v>0</v>
      </c>
      <c r="D26" s="4">
        <v>0</v>
      </c>
      <c r="E26" s="4">
        <v>0</v>
      </c>
      <c r="F26" s="4">
        <v>0.01</v>
      </c>
      <c r="G26" s="4"/>
      <c r="H26" s="4"/>
      <c r="I26" s="4"/>
    </row>
    <row r="27" spans="1:9" x14ac:dyDescent="0.3">
      <c r="A27" s="1" t="s">
        <v>21</v>
      </c>
      <c r="B27" s="4">
        <v>37.68</v>
      </c>
      <c r="C27" s="4">
        <v>296.99</v>
      </c>
      <c r="D27" s="4">
        <v>0</v>
      </c>
      <c r="E27" s="4">
        <v>13.42</v>
      </c>
      <c r="F27" s="4">
        <v>348.09</v>
      </c>
      <c r="G27" s="7">
        <f>F27/F28-1</f>
        <v>0.16103532237083473</v>
      </c>
      <c r="H27" s="7">
        <f>F27/$F$80</f>
        <v>4.4918240904182035E-3</v>
      </c>
      <c r="I27" s="4">
        <v>48.28</v>
      </c>
    </row>
    <row r="28" spans="1:9" x14ac:dyDescent="0.3">
      <c r="A28" s="1" t="s">
        <v>10</v>
      </c>
      <c r="B28" s="4">
        <v>29.95</v>
      </c>
      <c r="C28" s="4">
        <v>259.02999999999997</v>
      </c>
      <c r="D28" s="4">
        <v>0</v>
      </c>
      <c r="E28" s="4">
        <v>10.83</v>
      </c>
      <c r="F28" s="4">
        <v>299.81</v>
      </c>
      <c r="G28" s="4"/>
      <c r="H28" s="4"/>
      <c r="I28" s="4"/>
    </row>
    <row r="29" spans="1:9" x14ac:dyDescent="0.3">
      <c r="A29" s="1" t="s">
        <v>22</v>
      </c>
      <c r="B29" s="4">
        <v>78.34</v>
      </c>
      <c r="C29" s="4">
        <v>440.5</v>
      </c>
      <c r="D29" s="4">
        <v>0</v>
      </c>
      <c r="E29" s="4">
        <v>0</v>
      </c>
      <c r="F29" s="4">
        <v>518.84</v>
      </c>
      <c r="G29" s="7">
        <v>14.9</v>
      </c>
      <c r="H29" s="7">
        <v>0.67</v>
      </c>
      <c r="I29" s="4">
        <v>67.3</v>
      </c>
    </row>
    <row r="30" spans="1:9" x14ac:dyDescent="0.3">
      <c r="A30" s="1" t="s">
        <v>10</v>
      </c>
      <c r="B30" s="4">
        <v>27.55</v>
      </c>
      <c r="C30" s="4">
        <v>423.99</v>
      </c>
      <c r="D30" s="4">
        <v>0</v>
      </c>
      <c r="E30" s="4">
        <v>0</v>
      </c>
      <c r="F30" s="4">
        <v>451.54</v>
      </c>
      <c r="G30" s="4"/>
      <c r="H30" s="4"/>
      <c r="I30" s="4"/>
    </row>
    <row r="31" spans="1:9" x14ac:dyDescent="0.3">
      <c r="A31" s="1" t="s">
        <v>23</v>
      </c>
      <c r="B31" s="4">
        <v>1304.05</v>
      </c>
      <c r="C31" s="4">
        <v>2049.25</v>
      </c>
      <c r="D31" s="4">
        <v>299.02999999999997</v>
      </c>
      <c r="E31" s="4">
        <v>2.6</v>
      </c>
      <c r="F31" s="4">
        <v>3654.93</v>
      </c>
      <c r="G31" s="7">
        <f>F31/F32-1</f>
        <v>2.6922460952316651E-2</v>
      </c>
      <c r="H31" s="7">
        <f>F31/$F$80</f>
        <v>4.7163959386343199E-2</v>
      </c>
      <c r="I31" s="4">
        <v>95.82</v>
      </c>
    </row>
    <row r="32" spans="1:9" x14ac:dyDescent="0.3">
      <c r="A32" s="1" t="s">
        <v>10</v>
      </c>
      <c r="B32" s="4">
        <v>1229.45</v>
      </c>
      <c r="C32" s="4">
        <v>1789.67</v>
      </c>
      <c r="D32" s="4">
        <v>537.76</v>
      </c>
      <c r="E32" s="4">
        <v>2.23</v>
      </c>
      <c r="F32" s="4">
        <v>3559.11</v>
      </c>
      <c r="G32" s="4"/>
      <c r="H32" s="4"/>
      <c r="I32" s="4"/>
    </row>
    <row r="33" spans="1:9" x14ac:dyDescent="0.3">
      <c r="A33" s="1" t="s">
        <v>24</v>
      </c>
      <c r="B33" s="4">
        <v>36.18</v>
      </c>
      <c r="C33" s="4">
        <v>63.03</v>
      </c>
      <c r="D33" s="4">
        <v>0</v>
      </c>
      <c r="E33" s="4">
        <v>0</v>
      </c>
      <c r="F33" s="4">
        <v>99.21</v>
      </c>
      <c r="G33" s="7">
        <f>F33/F34-1</f>
        <v>0.90605187319884717</v>
      </c>
      <c r="H33" s="7">
        <f>F33/$F$80</f>
        <v>1.2802259990530897E-3</v>
      </c>
      <c r="I33" s="4">
        <v>47.16</v>
      </c>
    </row>
    <row r="34" spans="1:9" x14ac:dyDescent="0.3">
      <c r="A34" s="1" t="s">
        <v>10</v>
      </c>
      <c r="B34" s="4">
        <v>30.51</v>
      </c>
      <c r="C34" s="4">
        <v>21.54</v>
      </c>
      <c r="D34" s="4">
        <v>0</v>
      </c>
      <c r="E34" s="4">
        <v>0</v>
      </c>
      <c r="F34" s="4">
        <v>52.05</v>
      </c>
      <c r="G34" s="4"/>
      <c r="H34" s="4"/>
      <c r="I34" s="4"/>
    </row>
    <row r="35" spans="1:9" x14ac:dyDescent="0.3">
      <c r="A35" s="1" t="s">
        <v>25</v>
      </c>
      <c r="B35" s="4">
        <v>1.69</v>
      </c>
      <c r="C35" s="4">
        <v>213.68</v>
      </c>
      <c r="D35" s="4">
        <v>0</v>
      </c>
      <c r="E35" s="4">
        <v>0</v>
      </c>
      <c r="F35" s="4">
        <v>215.37</v>
      </c>
      <c r="G35" s="4">
        <v>6938.24</v>
      </c>
      <c r="H35" s="7">
        <f>F35/$F$80</f>
        <v>2.779178242274609E-3</v>
      </c>
      <c r="I35" s="4">
        <v>212.31</v>
      </c>
    </row>
    <row r="36" spans="1:9" x14ac:dyDescent="0.3">
      <c r="A36" s="1" t="s">
        <v>10</v>
      </c>
      <c r="B36" s="4">
        <v>1.28</v>
      </c>
      <c r="C36" s="4">
        <v>1.78</v>
      </c>
      <c r="D36" s="4">
        <v>0</v>
      </c>
      <c r="E36" s="4">
        <v>0</v>
      </c>
      <c r="F36" s="4">
        <v>3.06</v>
      </c>
      <c r="G36" s="4"/>
      <c r="H36" s="4"/>
      <c r="I36" s="4"/>
    </row>
    <row r="37" spans="1:9" x14ac:dyDescent="0.3">
      <c r="A37" s="1" t="s">
        <v>26</v>
      </c>
      <c r="B37" s="4">
        <v>81.16</v>
      </c>
      <c r="C37" s="4">
        <v>612.79999999999995</v>
      </c>
      <c r="D37" s="4">
        <v>0</v>
      </c>
      <c r="E37" s="4">
        <v>0.7</v>
      </c>
      <c r="F37" s="4">
        <v>694.66</v>
      </c>
      <c r="G37" s="7">
        <f>F37/F38-1</f>
        <v>0.26885491442453446</v>
      </c>
      <c r="H37" s="7">
        <f>F37/$F$80</f>
        <v>8.964033791978826E-3</v>
      </c>
      <c r="I37" s="4">
        <v>147.19</v>
      </c>
    </row>
    <row r="38" spans="1:9" x14ac:dyDescent="0.3">
      <c r="A38" s="1" t="s">
        <v>10</v>
      </c>
      <c r="B38" s="4">
        <v>81.95</v>
      </c>
      <c r="C38" s="4">
        <v>464.46</v>
      </c>
      <c r="D38" s="4">
        <v>0</v>
      </c>
      <c r="E38" s="4">
        <v>1.06</v>
      </c>
      <c r="F38" s="4">
        <v>547.47</v>
      </c>
      <c r="G38" s="4"/>
      <c r="H38" s="4"/>
      <c r="I38" s="4"/>
    </row>
    <row r="39" spans="1:9" x14ac:dyDescent="0.3">
      <c r="A39" s="1" t="s">
        <v>27</v>
      </c>
      <c r="B39" s="4">
        <v>221.76</v>
      </c>
      <c r="C39" s="4">
        <v>2055.44</v>
      </c>
      <c r="D39" s="4">
        <v>0</v>
      </c>
      <c r="E39" s="4">
        <v>0.81</v>
      </c>
      <c r="F39" s="4">
        <v>2278.0100000000002</v>
      </c>
      <c r="G39" s="7">
        <f>F39/F40-1</f>
        <v>0.33984037265984801</v>
      </c>
      <c r="H39" s="7">
        <f>F39/$F$80</f>
        <v>2.9395903922013196E-2</v>
      </c>
      <c r="I39" s="4">
        <v>577.79999999999995</v>
      </c>
    </row>
    <row r="40" spans="1:9" x14ac:dyDescent="0.3">
      <c r="A40" s="1" t="s">
        <v>10</v>
      </c>
      <c r="B40" s="4">
        <v>158.91</v>
      </c>
      <c r="C40" s="4">
        <v>1540.66</v>
      </c>
      <c r="D40" s="4">
        <v>0</v>
      </c>
      <c r="E40" s="4">
        <v>0.64</v>
      </c>
      <c r="F40" s="4">
        <v>1700.21</v>
      </c>
      <c r="G40" s="4"/>
      <c r="H40" s="4"/>
      <c r="I40" s="4"/>
    </row>
    <row r="41" spans="1:9" x14ac:dyDescent="0.3">
      <c r="A41" s="1" t="s">
        <v>28</v>
      </c>
      <c r="B41" s="4">
        <v>4.97</v>
      </c>
      <c r="C41" s="4">
        <v>19.95</v>
      </c>
      <c r="D41" s="4">
        <v>0</v>
      </c>
      <c r="E41" s="4">
        <v>0</v>
      </c>
      <c r="F41" s="4">
        <v>24.92</v>
      </c>
      <c r="G41" s="7">
        <f>F41/F42-1</f>
        <v>3.1258278145695364</v>
      </c>
      <c r="H41" s="7">
        <f>F41/$F$80</f>
        <v>3.2157274363877632E-4</v>
      </c>
      <c r="I41" s="4">
        <v>18.88</v>
      </c>
    </row>
    <row r="42" spans="1:9" x14ac:dyDescent="0.3">
      <c r="A42" s="1" t="s">
        <v>10</v>
      </c>
      <c r="B42" s="4">
        <v>3.95</v>
      </c>
      <c r="C42" s="4">
        <v>2.09</v>
      </c>
      <c r="D42" s="4">
        <v>0</v>
      </c>
      <c r="E42" s="4">
        <v>0</v>
      </c>
      <c r="F42" s="4">
        <v>6.04</v>
      </c>
      <c r="G42" s="4"/>
      <c r="H42" s="4"/>
      <c r="I42" s="4"/>
    </row>
    <row r="43" spans="1:9" x14ac:dyDescent="0.3">
      <c r="A43" s="1" t="s">
        <v>29</v>
      </c>
      <c r="B43" s="4">
        <v>1002.16</v>
      </c>
      <c r="C43" s="4">
        <v>2026.72</v>
      </c>
      <c r="D43" s="4">
        <v>20.72</v>
      </c>
      <c r="E43" s="4">
        <v>334.34</v>
      </c>
      <c r="F43" s="4">
        <v>3383.94</v>
      </c>
      <c r="G43" s="7">
        <f>F43/F44-1</f>
        <v>0.69400280336403686</v>
      </c>
      <c r="H43" s="7">
        <f>F43/$F$80</f>
        <v>4.3667049362319452E-2</v>
      </c>
      <c r="I43" s="4">
        <v>1386.34</v>
      </c>
    </row>
    <row r="44" spans="1:9" x14ac:dyDescent="0.3">
      <c r="A44" s="1" t="s">
        <v>10</v>
      </c>
      <c r="B44" s="4">
        <v>691.95</v>
      </c>
      <c r="C44" s="4">
        <v>1006.52</v>
      </c>
      <c r="D44" s="4">
        <v>24.42</v>
      </c>
      <c r="E44" s="4">
        <v>274.70999999999998</v>
      </c>
      <c r="F44" s="4">
        <v>1997.6</v>
      </c>
      <c r="G44" s="4"/>
      <c r="H44" s="4"/>
      <c r="I44" s="4"/>
    </row>
    <row r="45" spans="1:9" x14ac:dyDescent="0.3">
      <c r="A45" s="1" t="s">
        <v>30</v>
      </c>
      <c r="B45" s="4">
        <v>1858.25</v>
      </c>
      <c r="C45" s="4">
        <v>8154.32</v>
      </c>
      <c r="D45" s="4">
        <v>1616.56</v>
      </c>
      <c r="E45" s="4">
        <v>3.37</v>
      </c>
      <c r="F45" s="4">
        <v>11632.5</v>
      </c>
      <c r="G45" s="7">
        <f>F45/F46-1</f>
        <v>2.5551280649722896E-2</v>
      </c>
      <c r="H45" s="7">
        <f>F45/$F$80</f>
        <v>0.15010814367488223</v>
      </c>
      <c r="I45" s="4">
        <v>289.82</v>
      </c>
    </row>
    <row r="46" spans="1:9" x14ac:dyDescent="0.3">
      <c r="A46" s="1" t="s">
        <v>10</v>
      </c>
      <c r="B46" s="4">
        <v>1709.84</v>
      </c>
      <c r="C46" s="4">
        <v>8002.59</v>
      </c>
      <c r="D46" s="4">
        <v>1626.43</v>
      </c>
      <c r="E46" s="4">
        <v>3.82</v>
      </c>
      <c r="F46" s="4">
        <v>11342.68</v>
      </c>
      <c r="G46" s="4"/>
      <c r="H46" s="4"/>
      <c r="I46" s="4"/>
    </row>
    <row r="47" spans="1:9" x14ac:dyDescent="0.3">
      <c r="A47" s="1" t="s">
        <v>31</v>
      </c>
      <c r="B47" s="4">
        <v>1009.76</v>
      </c>
      <c r="C47" s="4">
        <v>3127.23</v>
      </c>
      <c r="D47" s="4">
        <v>483.35</v>
      </c>
      <c r="E47" s="4">
        <v>1.78</v>
      </c>
      <c r="F47" s="4">
        <v>4622.12</v>
      </c>
      <c r="G47" s="7">
        <f>F47/F48-1</f>
        <v>2.6154949370713609E-2</v>
      </c>
      <c r="H47" s="7">
        <f>F47/$F$80</f>
        <v>5.9644775675267284E-2</v>
      </c>
      <c r="I47" s="4">
        <v>117.81</v>
      </c>
    </row>
    <row r="48" spans="1:9" x14ac:dyDescent="0.3">
      <c r="A48" s="1" t="s">
        <v>10</v>
      </c>
      <c r="B48" s="4">
        <v>947.86</v>
      </c>
      <c r="C48" s="4">
        <v>3360.4</v>
      </c>
      <c r="D48" s="4">
        <v>194.14</v>
      </c>
      <c r="E48" s="4">
        <v>1.91</v>
      </c>
      <c r="F48" s="4">
        <v>4504.3100000000004</v>
      </c>
      <c r="G48" s="4"/>
      <c r="H48" s="4"/>
      <c r="I48" s="4"/>
    </row>
    <row r="49" spans="1:9" x14ac:dyDescent="0.3">
      <c r="A49" s="1" t="s">
        <v>32</v>
      </c>
      <c r="B49" s="4">
        <v>891.09</v>
      </c>
      <c r="C49" s="4">
        <v>2925.82</v>
      </c>
      <c r="D49" s="4">
        <v>657.7</v>
      </c>
      <c r="E49" s="4">
        <v>1.91</v>
      </c>
      <c r="F49" s="4">
        <v>4476.5200000000004</v>
      </c>
      <c r="G49" s="7">
        <f>F49/F50-1</f>
        <v>0.17144681474658241</v>
      </c>
      <c r="H49" s="7">
        <f>F49/$F$80</f>
        <v>5.7765923689962077E-2</v>
      </c>
      <c r="I49" s="4">
        <v>655.16</v>
      </c>
    </row>
    <row r="50" spans="1:9" x14ac:dyDescent="0.3">
      <c r="A50" s="1" t="s">
        <v>10</v>
      </c>
      <c r="B50" s="4">
        <v>883.37</v>
      </c>
      <c r="C50" s="4">
        <v>2686.66</v>
      </c>
      <c r="D50" s="4">
        <v>249.11</v>
      </c>
      <c r="E50" s="4">
        <v>2.2200000000000002</v>
      </c>
      <c r="F50" s="4">
        <v>3821.36</v>
      </c>
      <c r="G50" s="4"/>
      <c r="H50" s="4"/>
      <c r="I50" s="4"/>
    </row>
    <row r="51" spans="1:9" x14ac:dyDescent="0.3">
      <c r="A51" s="1" t="s">
        <v>33</v>
      </c>
      <c r="B51" s="4">
        <v>51.19</v>
      </c>
      <c r="C51" s="4">
        <v>541.88</v>
      </c>
      <c r="D51" s="4">
        <v>2.74</v>
      </c>
      <c r="E51" s="4">
        <v>9.59</v>
      </c>
      <c r="F51" s="4">
        <v>605.4</v>
      </c>
      <c r="G51" s="7">
        <f>F51/F52-1</f>
        <v>-0.2238561044089179</v>
      </c>
      <c r="H51" s="7">
        <f>F51/$F$80</f>
        <v>7.8122046147237221E-3</v>
      </c>
      <c r="I51" s="4">
        <v>-174.61</v>
      </c>
    </row>
    <row r="52" spans="1:9" x14ac:dyDescent="0.3">
      <c r="A52" s="1" t="s">
        <v>10</v>
      </c>
      <c r="B52" s="4">
        <v>50.47</v>
      </c>
      <c r="C52" s="4">
        <v>718.59</v>
      </c>
      <c r="D52" s="4">
        <v>1.51</v>
      </c>
      <c r="E52" s="4">
        <v>9.44</v>
      </c>
      <c r="F52" s="4">
        <v>780.01</v>
      </c>
      <c r="G52" s="4"/>
      <c r="H52" s="4"/>
      <c r="I52" s="4"/>
    </row>
    <row r="53" spans="1:9" x14ac:dyDescent="0.3">
      <c r="A53" s="1" t="s">
        <v>34</v>
      </c>
      <c r="B53" s="4">
        <v>4.24</v>
      </c>
      <c r="C53" s="4">
        <v>205.5</v>
      </c>
      <c r="D53" s="4">
        <v>0</v>
      </c>
      <c r="E53" s="4">
        <v>0.94</v>
      </c>
      <c r="F53" s="4">
        <v>210.68</v>
      </c>
      <c r="G53" s="7">
        <f>F53/F54-1</f>
        <v>0.14164950688197697</v>
      </c>
      <c r="H53" s="7">
        <f>F53/$F$80</f>
        <v>2.7186575292864122E-3</v>
      </c>
      <c r="I53" s="4">
        <v>26.14</v>
      </c>
    </row>
    <row r="54" spans="1:9" x14ac:dyDescent="0.3">
      <c r="A54" s="1" t="s">
        <v>10</v>
      </c>
      <c r="B54" s="4">
        <v>3.8</v>
      </c>
      <c r="C54" s="4">
        <v>180.17</v>
      </c>
      <c r="D54" s="4">
        <v>0</v>
      </c>
      <c r="E54" s="4">
        <v>0.56999999999999995</v>
      </c>
      <c r="F54" s="4">
        <v>184.54</v>
      </c>
      <c r="G54" s="4"/>
      <c r="H54" s="4"/>
      <c r="I54" s="4"/>
    </row>
    <row r="55" spans="1:9" x14ac:dyDescent="0.3">
      <c r="A55" s="1" t="s">
        <v>35</v>
      </c>
      <c r="B55" s="4">
        <v>55.94</v>
      </c>
      <c r="C55" s="4">
        <v>326.48</v>
      </c>
      <c r="D55" s="4">
        <v>0</v>
      </c>
      <c r="E55" s="4">
        <v>4.3899999999999997</v>
      </c>
      <c r="F55" s="4">
        <v>386.81</v>
      </c>
      <c r="G55" s="7">
        <f>F55/F56-1</f>
        <v>-7.5722819593787349E-2</v>
      </c>
      <c r="H55" s="7">
        <f>F55/$F$80</f>
        <v>4.9914748381587101E-3</v>
      </c>
      <c r="I55" s="4">
        <v>-31.69</v>
      </c>
    </row>
    <row r="56" spans="1:9" x14ac:dyDescent="0.3">
      <c r="A56" s="1" t="s">
        <v>10</v>
      </c>
      <c r="B56" s="4">
        <v>35.369999999999997</v>
      </c>
      <c r="C56" s="4">
        <v>382.23</v>
      </c>
      <c r="D56" s="4">
        <v>0</v>
      </c>
      <c r="E56" s="4">
        <v>0.9</v>
      </c>
      <c r="F56" s="4">
        <v>418.5</v>
      </c>
      <c r="G56" s="4"/>
      <c r="H56" s="4"/>
      <c r="I56" s="4"/>
    </row>
    <row r="57" spans="1:9" x14ac:dyDescent="0.3">
      <c r="A57" s="3" t="s">
        <v>36</v>
      </c>
      <c r="B57" s="5">
        <f>SUM(B5+B7+B9+B11+B13+B15+B17+B19+B21+B23+B25+B27+B29+B31+B33+B35+B37+B39+B41+B43+B45+B47+B49+B51+B53+B55)</f>
        <v>12729.370000000003</v>
      </c>
      <c r="C57" s="5">
        <f t="shared" ref="C57:F57" si="0">SUM(C5+C7+C9+C11+C13+C15+C17+C19+C21+C23+C25+C27+C29+C31+C33+C35+C37+C39+C41+C43+C45+C47+C49+C51+C53+C55)</f>
        <v>34834.600000000006</v>
      </c>
      <c r="D57" s="5">
        <f t="shared" si="0"/>
        <v>3979.42</v>
      </c>
      <c r="E57" s="5">
        <f t="shared" si="0"/>
        <v>796.26</v>
      </c>
      <c r="F57" s="5">
        <f t="shared" si="0"/>
        <v>52339.649999999994</v>
      </c>
      <c r="G57" s="8">
        <f>F57/F58-1</f>
        <v>0.16521081128734827</v>
      </c>
      <c r="H57" s="8">
        <f>F57/$F$80</f>
        <v>0.67540147879587786</v>
      </c>
      <c r="I57" s="5">
        <f>SUM(I5+I7+I9+I11+I13+I15+I17+I19+I21+I23+I25+I27+I29+I31+I33+I35+I37+I39+I41+I43+I45+I47+I49+I51+I53+I55)</f>
        <v>7421.0400000000018</v>
      </c>
    </row>
    <row r="58" spans="1:9" x14ac:dyDescent="0.3">
      <c r="A58" s="1" t="s">
        <v>37</v>
      </c>
      <c r="B58" s="4">
        <f>SUM(B6+B8+B10+B12+B14+B16+B18+B20+B22+B24+B26+B28+B30+B32+B34+B36+B38+B40+B42+B44+B46+B48+B50+B52+B54+B56)</f>
        <v>10101.26</v>
      </c>
      <c r="C58" s="4">
        <f t="shared" ref="C58:F58" si="1">SUM(C6+C8+C10+C12+C14+C16+C18+C20+C22+C24+C26+C28+C30+C32+C34+C36+C38+C40+C42+C44+C46+C48+C50+C52+C54+C56)</f>
        <v>30293.82</v>
      </c>
      <c r="D58" s="4">
        <f t="shared" si="1"/>
        <v>3786.0200000000004</v>
      </c>
      <c r="E58" s="4">
        <f t="shared" si="1"/>
        <v>737.5100000000001</v>
      </c>
      <c r="F58" s="4">
        <f t="shared" si="1"/>
        <v>44918.61</v>
      </c>
      <c r="G58" s="4"/>
      <c r="H58" s="4"/>
      <c r="I58" s="4"/>
    </row>
    <row r="59" spans="1:9" x14ac:dyDescent="0.3">
      <c r="A59" s="1" t="s">
        <v>38</v>
      </c>
      <c r="B59" s="6">
        <f t="shared" ref="B59:F59" si="2">(B57-B58)/B58</f>
        <v>0.26017645323454719</v>
      </c>
      <c r="C59" s="6">
        <f t="shared" si="2"/>
        <v>0.14989129796110251</v>
      </c>
      <c r="D59" s="6">
        <f t="shared" si="2"/>
        <v>5.1082667286490725E-2</v>
      </c>
      <c r="E59" s="6">
        <f t="shared" si="2"/>
        <v>7.965993681441591E-2</v>
      </c>
      <c r="F59" s="6">
        <f t="shared" si="2"/>
        <v>0.16521081128734824</v>
      </c>
      <c r="G59" s="4"/>
      <c r="H59" s="4"/>
      <c r="I59" s="4"/>
    </row>
    <row r="60" spans="1:9" x14ac:dyDescent="0.3">
      <c r="A60" s="3" t="s">
        <v>39</v>
      </c>
      <c r="B60" s="4"/>
      <c r="C60" s="4"/>
      <c r="D60" s="4"/>
      <c r="E60" s="4"/>
      <c r="F60" s="4"/>
      <c r="G60" s="4"/>
      <c r="H60" s="4"/>
      <c r="I60" s="4"/>
    </row>
    <row r="61" spans="1:9" x14ac:dyDescent="0.3">
      <c r="A61" s="1" t="s">
        <v>76</v>
      </c>
      <c r="B61" s="4">
        <v>3483.45</v>
      </c>
      <c r="C61" s="4">
        <v>1083.72</v>
      </c>
      <c r="D61" s="4">
        <v>0</v>
      </c>
      <c r="E61" s="4">
        <v>9.7799999999999994</v>
      </c>
      <c r="F61" s="4">
        <v>4576.95</v>
      </c>
      <c r="G61" s="7">
        <f>F61/F62-1</f>
        <v>0.33487422530076549</v>
      </c>
      <c r="H61" s="7">
        <f>F61/$F$80</f>
        <v>5.9061892816914006E-2</v>
      </c>
      <c r="I61" s="4">
        <v>1148.2</v>
      </c>
    </row>
    <row r="62" spans="1:9" x14ac:dyDescent="0.3">
      <c r="A62" s="1" t="s">
        <v>10</v>
      </c>
      <c r="B62" s="4">
        <v>2371.7600000000002</v>
      </c>
      <c r="C62" s="4">
        <v>1048.03</v>
      </c>
      <c r="D62" s="4">
        <v>0</v>
      </c>
      <c r="E62" s="4">
        <v>8.9600000000000009</v>
      </c>
      <c r="F62" s="4">
        <v>3428.75</v>
      </c>
      <c r="G62" s="4"/>
      <c r="H62" s="4"/>
      <c r="I62" s="4"/>
    </row>
    <row r="63" spans="1:9" x14ac:dyDescent="0.3">
      <c r="A63" s="1" t="s">
        <v>40</v>
      </c>
      <c r="B63" s="4">
        <v>1419.93</v>
      </c>
      <c r="C63" s="4">
        <v>2130.14</v>
      </c>
      <c r="D63" s="4">
        <v>0</v>
      </c>
      <c r="E63" s="4">
        <v>6.98</v>
      </c>
      <c r="F63" s="4">
        <v>3557.05</v>
      </c>
      <c r="G63" s="7">
        <f>F63/F64-1</f>
        <v>0.36189429674099483</v>
      </c>
      <c r="H63" s="7">
        <f>F63/$F$80</f>
        <v>4.5900895977540504E-2</v>
      </c>
      <c r="I63" s="4">
        <v>945.21</v>
      </c>
    </row>
    <row r="64" spans="1:9" x14ac:dyDescent="0.3">
      <c r="A64" s="1" t="s">
        <v>10</v>
      </c>
      <c r="B64" s="4">
        <v>821.31</v>
      </c>
      <c r="C64" s="4">
        <v>1771.19</v>
      </c>
      <c r="D64" s="4">
        <v>0</v>
      </c>
      <c r="E64" s="4">
        <v>19.34</v>
      </c>
      <c r="F64" s="4">
        <v>2611.84</v>
      </c>
      <c r="G64" s="4"/>
      <c r="H64" s="4"/>
      <c r="I64" s="4"/>
    </row>
    <row r="65" spans="1:9" x14ac:dyDescent="0.3">
      <c r="A65" s="1" t="s">
        <v>41</v>
      </c>
      <c r="B65" s="4">
        <v>4048.76</v>
      </c>
      <c r="C65" s="4">
        <v>1930.26</v>
      </c>
      <c r="D65" s="4">
        <v>0</v>
      </c>
      <c r="E65" s="4">
        <v>81.75</v>
      </c>
      <c r="F65" s="4">
        <v>6060.77</v>
      </c>
      <c r="G65" s="7">
        <f>F65/F66-1</f>
        <v>0.42410998559622937</v>
      </c>
      <c r="H65" s="7">
        <f>F65/$F$80</f>
        <v>7.8209407602872649E-2</v>
      </c>
      <c r="I65" s="4">
        <v>1804.94</v>
      </c>
    </row>
    <row r="66" spans="1:9" x14ac:dyDescent="0.3">
      <c r="A66" s="1" t="s">
        <v>10</v>
      </c>
      <c r="B66" s="4">
        <v>2686.17</v>
      </c>
      <c r="C66" s="4">
        <v>1501.49</v>
      </c>
      <c r="D66" s="4">
        <v>0</v>
      </c>
      <c r="E66" s="4">
        <v>68.17</v>
      </c>
      <c r="F66" s="4">
        <v>4255.83</v>
      </c>
      <c r="G66" s="4"/>
      <c r="H66" s="4"/>
      <c r="I66" s="4"/>
    </row>
    <row r="67" spans="1:9" x14ac:dyDescent="0.3">
      <c r="A67" s="1" t="s">
        <v>42</v>
      </c>
      <c r="B67" s="4">
        <v>90.86</v>
      </c>
      <c r="C67" s="4">
        <v>39.78</v>
      </c>
      <c r="D67" s="4">
        <v>0</v>
      </c>
      <c r="E67" s="4">
        <v>0.02</v>
      </c>
      <c r="F67" s="4">
        <v>130.66</v>
      </c>
      <c r="G67" s="7">
        <f>F67/F68-1</f>
        <v>2.4017183025253841</v>
      </c>
      <c r="H67" s="7">
        <f>F67/$F$80</f>
        <v>1.6860631895602933E-3</v>
      </c>
      <c r="I67" s="4">
        <v>92.25</v>
      </c>
    </row>
    <row r="68" spans="1:9" x14ac:dyDescent="0.3">
      <c r="A68" s="1" t="s">
        <v>10</v>
      </c>
      <c r="B68" s="4">
        <v>24.06</v>
      </c>
      <c r="C68" s="4">
        <v>14.35</v>
      </c>
      <c r="D68" s="4">
        <v>0</v>
      </c>
      <c r="E68" s="4">
        <v>0</v>
      </c>
      <c r="F68" s="4">
        <v>38.409999999999997</v>
      </c>
      <c r="G68" s="4"/>
      <c r="H68" s="4"/>
      <c r="I68" s="4"/>
    </row>
    <row r="69" spans="1:9" x14ac:dyDescent="0.3">
      <c r="A69" s="1" t="s">
        <v>43</v>
      </c>
      <c r="B69" s="4">
        <v>660.96</v>
      </c>
      <c r="C69" s="4">
        <v>636.49</v>
      </c>
      <c r="D69" s="4">
        <v>0</v>
      </c>
      <c r="E69" s="4">
        <v>0.96</v>
      </c>
      <c r="F69" s="4">
        <v>1298.4100000000001</v>
      </c>
      <c r="G69" s="7">
        <f>F69/F70-1</f>
        <v>0.37702431833366923</v>
      </c>
      <c r="H69" s="7">
        <f>F69/$F$80</f>
        <v>1.6754946471429517E-2</v>
      </c>
      <c r="I69" s="4">
        <v>355.5</v>
      </c>
    </row>
    <row r="70" spans="1:9" x14ac:dyDescent="0.3">
      <c r="A70" s="1" t="s">
        <v>10</v>
      </c>
      <c r="B70" s="4">
        <v>444.62</v>
      </c>
      <c r="C70" s="4">
        <v>497.53</v>
      </c>
      <c r="D70" s="4">
        <v>0</v>
      </c>
      <c r="E70" s="4">
        <v>0.76</v>
      </c>
      <c r="F70" s="4">
        <v>942.91</v>
      </c>
      <c r="G70" s="4"/>
      <c r="H70" s="4"/>
      <c r="I70" s="4"/>
    </row>
    <row r="71" spans="1:9" x14ac:dyDescent="0.3">
      <c r="A71" s="1" t="s">
        <v>44</v>
      </c>
      <c r="B71" s="4">
        <v>6.71</v>
      </c>
      <c r="C71" s="4">
        <v>27.07</v>
      </c>
      <c r="D71" s="4">
        <v>0</v>
      </c>
      <c r="E71" s="4">
        <v>0</v>
      </c>
      <c r="F71" s="4">
        <v>33.78</v>
      </c>
      <c r="G71" s="7">
        <f>F71/F72-1</f>
        <v>3.9170305676855897</v>
      </c>
      <c r="H71" s="7">
        <f>F71/$F$80</f>
        <v>4.3590398395336531E-4</v>
      </c>
      <c r="I71" s="4">
        <v>26.91</v>
      </c>
    </row>
    <row r="72" spans="1:9" x14ac:dyDescent="0.3">
      <c r="A72" s="1" t="s">
        <v>10</v>
      </c>
      <c r="B72" s="4">
        <v>6.87</v>
      </c>
      <c r="C72" s="4">
        <v>0</v>
      </c>
      <c r="D72" s="4">
        <v>0</v>
      </c>
      <c r="E72" s="4">
        <v>0</v>
      </c>
      <c r="F72" s="4">
        <v>6.87</v>
      </c>
      <c r="G72" s="4"/>
      <c r="H72" s="4"/>
      <c r="I72" s="4"/>
    </row>
    <row r="73" spans="1:9" x14ac:dyDescent="0.3">
      <c r="A73" s="1" t="s">
        <v>45</v>
      </c>
      <c r="B73" s="4">
        <v>0.47</v>
      </c>
      <c r="C73" s="4">
        <v>0</v>
      </c>
      <c r="D73" s="4">
        <v>0</v>
      </c>
      <c r="E73" s="4">
        <v>0</v>
      </c>
      <c r="F73" s="4">
        <v>0.47</v>
      </c>
      <c r="G73" s="4">
        <v>0</v>
      </c>
      <c r="H73" s="4">
        <v>0</v>
      </c>
      <c r="I73" s="4">
        <v>0.47</v>
      </c>
    </row>
    <row r="74" spans="1:9" x14ac:dyDescent="0.3">
      <c r="A74" s="1" t="s">
        <v>10</v>
      </c>
      <c r="B74" s="4">
        <v>0</v>
      </c>
      <c r="C74" s="4">
        <v>0</v>
      </c>
      <c r="D74" s="4">
        <v>0</v>
      </c>
      <c r="E74" s="4">
        <v>0</v>
      </c>
      <c r="F74" s="4">
        <v>0</v>
      </c>
      <c r="G74" s="4"/>
      <c r="H74" s="4"/>
      <c r="I74" s="4"/>
    </row>
    <row r="75" spans="1:9" x14ac:dyDescent="0.3">
      <c r="A75" s="1" t="s">
        <v>46</v>
      </c>
      <c r="B75" s="4">
        <v>9266.52</v>
      </c>
      <c r="C75" s="4">
        <v>226.14</v>
      </c>
      <c r="D75" s="4">
        <v>0</v>
      </c>
      <c r="E75" s="4">
        <v>3.73</v>
      </c>
      <c r="F75" s="4">
        <v>9496.39</v>
      </c>
      <c r="G75" s="7">
        <f>F75/F76-1</f>
        <v>0.19627652806838736</v>
      </c>
      <c r="H75" s="7">
        <f>F75/$F$80</f>
        <v>0.12254334618634986</v>
      </c>
      <c r="I75" s="4">
        <v>1558.1</v>
      </c>
    </row>
    <row r="76" spans="1:9" x14ac:dyDescent="0.3">
      <c r="A76" s="1" t="s">
        <v>10</v>
      </c>
      <c r="B76" s="4">
        <v>7572.94</v>
      </c>
      <c r="C76" s="4">
        <v>359.69</v>
      </c>
      <c r="D76" s="4">
        <v>0</v>
      </c>
      <c r="E76" s="4">
        <v>5.66</v>
      </c>
      <c r="F76" s="4">
        <v>7938.29</v>
      </c>
      <c r="G76" s="4"/>
      <c r="H76" s="4"/>
      <c r="I76" s="4"/>
    </row>
    <row r="77" spans="1:9" x14ac:dyDescent="0.3">
      <c r="A77" s="3" t="s">
        <v>47</v>
      </c>
      <c r="B77" s="5">
        <f>SUM(B61+B63+B65+B67+B69+B71+B73+B75)</f>
        <v>18977.659999999996</v>
      </c>
      <c r="C77" s="5">
        <f>SUM(C61+C63+C65+C67+C69+C71+C73+C75)</f>
        <v>6073.5999999999995</v>
      </c>
      <c r="D77" s="5">
        <v>0</v>
      </c>
      <c r="E77" s="5">
        <f t="shared" ref="E77:F77" si="3">SUM(E61+E63+E65+E67+E69+E71+E73+E75)</f>
        <v>103.21999999999998</v>
      </c>
      <c r="F77" s="5">
        <f t="shared" si="3"/>
        <v>25154.48</v>
      </c>
      <c r="G77" s="8">
        <f>F77/F78-1</f>
        <v>0.30856842620000102</v>
      </c>
      <c r="H77" s="8">
        <f>F77/$F$80</f>
        <v>0.32459852120412219</v>
      </c>
      <c r="I77" s="5">
        <f>SUM(I61+I63+I65+I67+I69+I71+I73+I75)</f>
        <v>5931.58</v>
      </c>
    </row>
    <row r="78" spans="1:9" x14ac:dyDescent="0.3">
      <c r="A78" s="1" t="s">
        <v>37</v>
      </c>
      <c r="B78" s="4">
        <f>SUM(B62+B64+B66+B68+B70+B72+B74+B76)</f>
        <v>13927.73</v>
      </c>
      <c r="C78" s="4">
        <f>SUM(C62+C64+C66+C68+C70+C72+C74+C76)</f>
        <v>5192.28</v>
      </c>
      <c r="D78" s="4">
        <v>0</v>
      </c>
      <c r="E78" s="4">
        <f t="shared" ref="E78:F78" si="4">SUM(E62+E64+E66+E68+E70+E72+E74+E76)</f>
        <v>102.89</v>
      </c>
      <c r="F78" s="4">
        <f t="shared" si="4"/>
        <v>19222.900000000001</v>
      </c>
      <c r="G78" s="4"/>
      <c r="H78" s="4"/>
      <c r="I78" s="4"/>
    </row>
    <row r="79" spans="1:9" x14ac:dyDescent="0.3">
      <c r="A79" s="1" t="s">
        <v>38</v>
      </c>
      <c r="B79" s="6">
        <f t="shared" ref="B79:F79" si="5">(B77-B78)/B78</f>
        <v>0.36258098053308019</v>
      </c>
      <c r="C79" s="6">
        <f t="shared" si="5"/>
        <v>0.16973660896561815</v>
      </c>
      <c r="D79" s="4">
        <v>0</v>
      </c>
      <c r="E79" s="6">
        <f t="shared" si="5"/>
        <v>3.2073087763629517E-3</v>
      </c>
      <c r="F79" s="6">
        <f t="shared" si="5"/>
        <v>0.30856842620000091</v>
      </c>
      <c r="G79" s="4"/>
      <c r="H79" s="4"/>
      <c r="I79" s="4"/>
    </row>
    <row r="80" spans="1:9" x14ac:dyDescent="0.3">
      <c r="A80" s="3" t="s">
        <v>48</v>
      </c>
      <c r="B80" s="5">
        <f>SUM(B57+B77)</f>
        <v>31707.03</v>
      </c>
      <c r="C80" s="5">
        <f t="shared" ref="C80:F80" si="6">SUM(C57+C77)</f>
        <v>40908.200000000004</v>
      </c>
      <c r="D80" s="5">
        <f t="shared" si="6"/>
        <v>3979.42</v>
      </c>
      <c r="E80" s="5">
        <f t="shared" si="6"/>
        <v>899.48</v>
      </c>
      <c r="F80" s="5">
        <f t="shared" si="6"/>
        <v>77494.12999999999</v>
      </c>
      <c r="G80" s="8">
        <f>F80/F81-1</f>
        <v>0.20817439439763707</v>
      </c>
      <c r="H80" s="8">
        <f>F80/$F$80</f>
        <v>1</v>
      </c>
      <c r="I80" s="5">
        <f>SUM(I57+I77)</f>
        <v>13352.620000000003</v>
      </c>
    </row>
    <row r="81" spans="1:9" x14ac:dyDescent="0.3">
      <c r="A81" s="1" t="s">
        <v>37</v>
      </c>
      <c r="B81" s="4">
        <f>SUM(B58+B78)</f>
        <v>24028.989999999998</v>
      </c>
      <c r="C81" s="4">
        <f t="shared" ref="C81:F81" si="7">SUM(C58+C78)</f>
        <v>35486.1</v>
      </c>
      <c r="D81" s="4">
        <f t="shared" si="7"/>
        <v>3786.0200000000004</v>
      </c>
      <c r="E81" s="4">
        <f t="shared" si="7"/>
        <v>840.40000000000009</v>
      </c>
      <c r="F81" s="4">
        <f t="shared" si="7"/>
        <v>64141.51</v>
      </c>
      <c r="G81" s="4"/>
      <c r="H81" s="4"/>
      <c r="I81" s="4"/>
    </row>
    <row r="82" spans="1:9" x14ac:dyDescent="0.3">
      <c r="A82" s="1" t="s">
        <v>38</v>
      </c>
      <c r="B82" s="7">
        <f>(B80-B81)/B81</f>
        <v>0.31953236486427444</v>
      </c>
      <c r="C82" s="7">
        <f t="shared" ref="C82:F82" si="8">(C80-C81)/C81</f>
        <v>0.15279503805715494</v>
      </c>
      <c r="D82" s="7">
        <f t="shared" si="8"/>
        <v>5.1082667286490725E-2</v>
      </c>
      <c r="E82" s="7">
        <f t="shared" si="8"/>
        <v>7.0299857210851885E-2</v>
      </c>
      <c r="F82" s="7">
        <f t="shared" si="8"/>
        <v>0.20817439439763716</v>
      </c>
      <c r="G82" s="4"/>
      <c r="H82" s="4"/>
      <c r="I82" s="4"/>
    </row>
    <row r="83" spans="1:9" x14ac:dyDescent="0.3">
      <c r="A83" s="1" t="s">
        <v>49</v>
      </c>
      <c r="B83" s="7">
        <f>B80/$F$80</f>
        <v>0.40915395785461434</v>
      </c>
      <c r="C83" s="7">
        <f t="shared" ref="C83:F83" si="9">C80/$F$80</f>
        <v>0.52788772517350679</v>
      </c>
      <c r="D83" s="7">
        <f t="shared" si="9"/>
        <v>5.1351244281341059E-2</v>
      </c>
      <c r="E83" s="7">
        <f t="shared" si="9"/>
        <v>1.1607072690537982E-2</v>
      </c>
      <c r="F83" s="7">
        <f t="shared" si="9"/>
        <v>1</v>
      </c>
      <c r="G83" s="4"/>
      <c r="H83" s="4"/>
      <c r="I83" s="4"/>
    </row>
    <row r="84" spans="1:9" x14ac:dyDescent="0.3">
      <c r="A84" s="1" t="s">
        <v>50</v>
      </c>
      <c r="B84" s="7">
        <f>B81/$F$81</f>
        <v>0.37462463855309919</v>
      </c>
      <c r="C84" s="7">
        <f t="shared" ref="C84:F84" si="10">C81/$F$81</f>
        <v>0.5532470314465624</v>
      </c>
      <c r="D84" s="7">
        <f t="shared" si="10"/>
        <v>5.9026050368942054E-2</v>
      </c>
      <c r="E84" s="7">
        <f t="shared" si="10"/>
        <v>1.3102279631396268E-2</v>
      </c>
      <c r="F84" s="7">
        <f t="shared" si="10"/>
        <v>1</v>
      </c>
      <c r="G84" s="4"/>
      <c r="H84" s="4"/>
      <c r="I84" s="4"/>
    </row>
    <row r="86" spans="1:9" ht="95.4" customHeight="1" x14ac:dyDescent="0.3">
      <c r="A86" s="16" t="s">
        <v>78</v>
      </c>
      <c r="B86" s="16"/>
      <c r="C86" s="16"/>
      <c r="D86" s="16"/>
      <c r="E86" s="16"/>
      <c r="F86" s="16"/>
      <c r="G86" s="16"/>
      <c r="H86" s="16"/>
      <c r="I86" s="16"/>
    </row>
  </sheetData>
  <mergeCells count="2">
    <mergeCell ref="A2:I2"/>
    <mergeCell ref="A86:I8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63"/>
  <sheetViews>
    <sheetView topLeftCell="A60" workbookViewId="0">
      <selection activeCell="M42" sqref="M42"/>
    </sheetView>
  </sheetViews>
  <sheetFormatPr defaultRowHeight="14.4" x14ac:dyDescent="0.3"/>
  <cols>
    <col min="1" max="1" width="37.6640625" customWidth="1"/>
    <col min="2" max="2" width="15.109375" customWidth="1"/>
    <col min="3" max="3" width="12.21875" customWidth="1"/>
    <col min="4" max="4" width="12.109375" customWidth="1"/>
    <col min="5" max="5" width="12.6640625" customWidth="1"/>
    <col min="6" max="6" width="12.33203125" customWidth="1"/>
    <col min="7" max="7" width="10" customWidth="1"/>
    <col min="8" max="8" width="12.44140625" customWidth="1"/>
    <col min="9" max="9" width="11.5546875" customWidth="1"/>
  </cols>
  <sheetData>
    <row r="2" spans="1:9" ht="39" customHeight="1" x14ac:dyDescent="0.3">
      <c r="A2" s="15" t="s">
        <v>77</v>
      </c>
      <c r="B2" s="15"/>
      <c r="C2" s="15"/>
      <c r="D2" s="15"/>
      <c r="E2" s="15"/>
      <c r="F2" s="15"/>
      <c r="G2" s="15"/>
      <c r="H2" s="15"/>
      <c r="I2" s="15"/>
    </row>
    <row r="3" spans="1:9" ht="43.2" customHeight="1" x14ac:dyDescent="0.3">
      <c r="A3" s="1"/>
      <c r="B3" s="2" t="s">
        <v>51</v>
      </c>
      <c r="C3" s="2" t="s">
        <v>52</v>
      </c>
      <c r="D3" s="2" t="s">
        <v>53</v>
      </c>
      <c r="E3" s="2" t="s">
        <v>54</v>
      </c>
      <c r="F3" s="2" t="s">
        <v>4</v>
      </c>
      <c r="G3" s="2" t="s">
        <v>5</v>
      </c>
      <c r="H3" s="2" t="s">
        <v>6</v>
      </c>
      <c r="I3" s="2" t="s">
        <v>7</v>
      </c>
    </row>
    <row r="4" spans="1:9" x14ac:dyDescent="0.3">
      <c r="A4" s="3" t="s">
        <v>8</v>
      </c>
      <c r="B4" s="1"/>
      <c r="C4" s="1"/>
      <c r="D4" s="1"/>
      <c r="E4" s="1"/>
      <c r="F4" s="1"/>
      <c r="G4" s="1"/>
      <c r="H4" s="1"/>
      <c r="I4" s="1"/>
    </row>
    <row r="5" spans="1:9" x14ac:dyDescent="0.3">
      <c r="A5" s="1" t="s">
        <v>9</v>
      </c>
      <c r="B5" s="4">
        <v>0</v>
      </c>
      <c r="C5" s="4">
        <v>0</v>
      </c>
      <c r="D5" s="4">
        <v>0</v>
      </c>
      <c r="E5" s="4">
        <v>42.46</v>
      </c>
      <c r="F5" s="4">
        <v>42.46</v>
      </c>
      <c r="G5" s="9">
        <f>(F5-F6)/F6</f>
        <v>1.3813796971396526</v>
      </c>
      <c r="H5" s="7">
        <f>F5/$F$57</f>
        <v>1.1473846062384647E-2</v>
      </c>
      <c r="I5" s="4">
        <v>24.63</v>
      </c>
    </row>
    <row r="6" spans="1:9" x14ac:dyDescent="0.3">
      <c r="A6" s="1" t="s">
        <v>10</v>
      </c>
      <c r="B6" s="4">
        <v>0</v>
      </c>
      <c r="C6" s="4">
        <v>0</v>
      </c>
      <c r="D6" s="4">
        <v>0</v>
      </c>
      <c r="E6" s="4">
        <v>17.829999999999998</v>
      </c>
      <c r="F6" s="4">
        <v>17.829999999999998</v>
      </c>
      <c r="G6" s="4"/>
      <c r="H6" s="4"/>
      <c r="I6" s="4"/>
    </row>
    <row r="7" spans="1:9" x14ac:dyDescent="0.3">
      <c r="A7" s="1" t="s">
        <v>11</v>
      </c>
      <c r="B7" s="4">
        <v>47.07</v>
      </c>
      <c r="C7" s="4">
        <v>4.28</v>
      </c>
      <c r="D7" s="4">
        <v>50.03</v>
      </c>
      <c r="E7" s="4">
        <v>415.66</v>
      </c>
      <c r="F7" s="4">
        <v>517.04</v>
      </c>
      <c r="G7" s="9">
        <f>(F7-F8)/F8</f>
        <v>1.0791366906474784E-2</v>
      </c>
      <c r="H7" s="7">
        <f>F7/$F$57</f>
        <v>0.1397182611421422</v>
      </c>
      <c r="I7" s="4">
        <v>5.52</v>
      </c>
    </row>
    <row r="8" spans="1:9" x14ac:dyDescent="0.3">
      <c r="A8" s="1" t="s">
        <v>10</v>
      </c>
      <c r="B8" s="4">
        <v>45.03</v>
      </c>
      <c r="C8" s="4">
        <v>7.02</v>
      </c>
      <c r="D8" s="4">
        <v>61.09</v>
      </c>
      <c r="E8" s="4">
        <v>398.38</v>
      </c>
      <c r="F8" s="4">
        <v>511.52</v>
      </c>
      <c r="G8" s="4"/>
      <c r="H8" s="4"/>
      <c r="I8" s="4"/>
    </row>
    <row r="9" spans="1:9" x14ac:dyDescent="0.3">
      <c r="A9" s="1" t="s">
        <v>12</v>
      </c>
      <c r="B9" s="4">
        <v>5.99</v>
      </c>
      <c r="C9" s="4">
        <v>13.33</v>
      </c>
      <c r="D9" s="4">
        <v>0.95</v>
      </c>
      <c r="E9" s="4">
        <v>0</v>
      </c>
      <c r="F9" s="4">
        <v>20.27</v>
      </c>
      <c r="G9" s="9">
        <f>(F9-F10)/F10</f>
        <v>0.14974475326148615</v>
      </c>
      <c r="H9" s="7">
        <f>F9/$F$57</f>
        <v>5.4775049384017151E-3</v>
      </c>
      <c r="I9" s="4">
        <v>2.64</v>
      </c>
    </row>
    <row r="10" spans="1:9" x14ac:dyDescent="0.3">
      <c r="A10" s="1" t="s">
        <v>10</v>
      </c>
      <c r="B10" s="4">
        <v>6.61</v>
      </c>
      <c r="C10" s="4">
        <v>9.99</v>
      </c>
      <c r="D10" s="4">
        <v>1.03</v>
      </c>
      <c r="E10" s="4">
        <v>0</v>
      </c>
      <c r="F10" s="4">
        <v>17.63</v>
      </c>
      <c r="G10" s="4"/>
      <c r="H10" s="4"/>
      <c r="I10" s="4"/>
    </row>
    <row r="11" spans="1:9" x14ac:dyDescent="0.3">
      <c r="A11" s="1" t="s">
        <v>13</v>
      </c>
      <c r="B11" s="4">
        <v>17.78</v>
      </c>
      <c r="C11" s="4">
        <v>0.24</v>
      </c>
      <c r="D11" s="4">
        <v>18.63</v>
      </c>
      <c r="E11" s="4">
        <v>0</v>
      </c>
      <c r="F11" s="4">
        <v>36.65</v>
      </c>
      <c r="G11" s="9">
        <f>(F11-F12)/F12</f>
        <v>-7.3090541224076905E-2</v>
      </c>
      <c r="H11" s="7">
        <f>F11/$F$57</f>
        <v>9.9038261466414812E-3</v>
      </c>
      <c r="I11" s="4">
        <v>-2.89</v>
      </c>
    </row>
    <row r="12" spans="1:9" x14ac:dyDescent="0.3">
      <c r="A12" s="1" t="s">
        <v>10</v>
      </c>
      <c r="B12" s="4">
        <v>20.440000000000001</v>
      </c>
      <c r="C12" s="4">
        <v>0.33</v>
      </c>
      <c r="D12" s="4">
        <v>18.77</v>
      </c>
      <c r="E12" s="4">
        <v>0</v>
      </c>
      <c r="F12" s="4">
        <v>39.54</v>
      </c>
      <c r="G12" s="4"/>
      <c r="H12" s="4"/>
      <c r="I12" s="4"/>
    </row>
    <row r="13" spans="1:9" x14ac:dyDescent="0.3">
      <c r="A13" s="1" t="s">
        <v>14</v>
      </c>
      <c r="B13" s="4">
        <v>49.49</v>
      </c>
      <c r="C13" s="4">
        <v>0.13</v>
      </c>
      <c r="D13" s="4">
        <v>0</v>
      </c>
      <c r="E13" s="4">
        <v>64.52</v>
      </c>
      <c r="F13" s="4">
        <v>114.14</v>
      </c>
      <c r="G13" s="9">
        <f>(F13-F14)/F14</f>
        <v>-0.18319736653785607</v>
      </c>
      <c r="H13" s="7">
        <f>F13/$F$57</f>
        <v>3.0843730324083461E-2</v>
      </c>
      <c r="I13" s="4">
        <v>-25.6</v>
      </c>
    </row>
    <row r="14" spans="1:9" x14ac:dyDescent="0.3">
      <c r="A14" s="1" t="s">
        <v>10</v>
      </c>
      <c r="B14" s="4">
        <v>43.24</v>
      </c>
      <c r="C14" s="4">
        <v>0.86</v>
      </c>
      <c r="D14" s="4">
        <v>0</v>
      </c>
      <c r="E14" s="4">
        <v>95.64</v>
      </c>
      <c r="F14" s="4">
        <v>139.74</v>
      </c>
      <c r="G14" s="4"/>
      <c r="H14" s="4"/>
      <c r="I14" s="4"/>
    </row>
    <row r="15" spans="1:9" x14ac:dyDescent="0.3">
      <c r="A15" s="1" t="s">
        <v>15</v>
      </c>
      <c r="B15" s="4">
        <v>25.53</v>
      </c>
      <c r="C15" s="4">
        <v>4.67</v>
      </c>
      <c r="D15" s="4">
        <v>0.03</v>
      </c>
      <c r="E15" s="4">
        <v>377.93</v>
      </c>
      <c r="F15" s="4">
        <v>408.16</v>
      </c>
      <c r="G15" s="9">
        <f>(F15-F16)/F16</f>
        <v>2.3829829930266392E-2</v>
      </c>
      <c r="H15" s="7">
        <f>F15/$F$57</f>
        <v>0.11029592578480731</v>
      </c>
      <c r="I15" s="4">
        <v>9.5</v>
      </c>
    </row>
    <row r="16" spans="1:9" x14ac:dyDescent="0.3">
      <c r="A16" s="1" t="s">
        <v>10</v>
      </c>
      <c r="B16" s="4">
        <v>19.87</v>
      </c>
      <c r="C16" s="4">
        <v>6</v>
      </c>
      <c r="D16" s="4">
        <v>0.08</v>
      </c>
      <c r="E16" s="4">
        <v>372.71</v>
      </c>
      <c r="F16" s="4">
        <v>398.66</v>
      </c>
      <c r="G16" s="4"/>
      <c r="H16" s="4"/>
      <c r="I16" s="4"/>
    </row>
    <row r="17" spans="1:9" x14ac:dyDescent="0.3">
      <c r="A17" s="1" t="s">
        <v>16</v>
      </c>
      <c r="B17" s="4">
        <v>124.12</v>
      </c>
      <c r="C17" s="4">
        <v>4.58</v>
      </c>
      <c r="D17" s="4">
        <v>0.24</v>
      </c>
      <c r="E17" s="4">
        <v>449.96</v>
      </c>
      <c r="F17" s="4">
        <v>578.9</v>
      </c>
      <c r="G17" s="9">
        <f>(F17-F18)/F18</f>
        <v>4.259342638451144E-2</v>
      </c>
      <c r="H17" s="7">
        <f>F17/$F$57</f>
        <v>0.15643451449633708</v>
      </c>
      <c r="I17" s="4">
        <v>23.65</v>
      </c>
    </row>
    <row r="18" spans="1:9" x14ac:dyDescent="0.3">
      <c r="A18" s="1" t="s">
        <v>10</v>
      </c>
      <c r="B18" s="4">
        <v>107.47</v>
      </c>
      <c r="C18" s="4">
        <v>9.92</v>
      </c>
      <c r="D18" s="4">
        <v>0.11</v>
      </c>
      <c r="E18" s="4">
        <v>437.75</v>
      </c>
      <c r="F18" s="4">
        <v>555.25</v>
      </c>
      <c r="G18" s="4"/>
      <c r="H18" s="4"/>
      <c r="I18" s="4"/>
    </row>
    <row r="19" spans="1:9" x14ac:dyDescent="0.3">
      <c r="A19" s="1" t="s">
        <v>17</v>
      </c>
      <c r="B19" s="4">
        <v>39.6</v>
      </c>
      <c r="C19" s="4">
        <v>32.92</v>
      </c>
      <c r="D19" s="4">
        <v>2.33</v>
      </c>
      <c r="E19" s="4">
        <v>92.79</v>
      </c>
      <c r="F19" s="4">
        <v>167.64</v>
      </c>
      <c r="G19" s="9">
        <f>(F19-F20)/F20</f>
        <v>-7.9558557074617078E-2</v>
      </c>
      <c r="H19" s="7">
        <f>F19/$F$57</f>
        <v>4.5300884453560106E-2</v>
      </c>
      <c r="I19" s="4">
        <v>-14.49</v>
      </c>
    </row>
    <row r="20" spans="1:9" x14ac:dyDescent="0.3">
      <c r="A20" s="1" t="s">
        <v>10</v>
      </c>
      <c r="B20" s="4">
        <v>36.1</v>
      </c>
      <c r="C20" s="4">
        <v>37.799999999999997</v>
      </c>
      <c r="D20" s="4">
        <v>3.53</v>
      </c>
      <c r="E20" s="4">
        <v>104.7</v>
      </c>
      <c r="F20" s="4">
        <v>182.13</v>
      </c>
      <c r="G20" s="4"/>
      <c r="H20" s="4"/>
      <c r="I20" s="4"/>
    </row>
    <row r="21" spans="1:9" x14ac:dyDescent="0.3">
      <c r="A21" s="1" t="s">
        <v>18</v>
      </c>
      <c r="B21" s="4">
        <v>10.17</v>
      </c>
      <c r="C21" s="4">
        <v>1.56</v>
      </c>
      <c r="D21" s="4">
        <v>1.05</v>
      </c>
      <c r="E21" s="4">
        <v>35.26</v>
      </c>
      <c r="F21" s="4">
        <v>48.04</v>
      </c>
      <c r="G21" s="9">
        <f>(F21-F22)/F22</f>
        <v>-0.15093672675857192</v>
      </c>
      <c r="H21" s="7">
        <f>F21/$F$57</f>
        <v>1.2981713726730062E-2</v>
      </c>
      <c r="I21" s="4">
        <v>-8.5399999999999991</v>
      </c>
    </row>
    <row r="22" spans="1:9" x14ac:dyDescent="0.3">
      <c r="A22" s="1" t="s">
        <v>10</v>
      </c>
      <c r="B22" s="4">
        <v>15.51</v>
      </c>
      <c r="C22" s="4">
        <v>2.74</v>
      </c>
      <c r="D22" s="4">
        <v>0.85</v>
      </c>
      <c r="E22" s="4">
        <v>37.479999999999997</v>
      </c>
      <c r="F22" s="4">
        <v>56.58</v>
      </c>
      <c r="G22" s="4"/>
      <c r="H22" s="4"/>
      <c r="I22" s="4"/>
    </row>
    <row r="23" spans="1:9" x14ac:dyDescent="0.3">
      <c r="A23" s="1" t="s">
        <v>19</v>
      </c>
      <c r="B23" s="4">
        <v>0</v>
      </c>
      <c r="C23" s="4">
        <v>0</v>
      </c>
      <c r="D23" s="4">
        <v>0</v>
      </c>
      <c r="E23" s="4">
        <v>0</v>
      </c>
      <c r="F23" s="4">
        <v>0</v>
      </c>
      <c r="G23" s="4">
        <v>0</v>
      </c>
      <c r="H23" s="4">
        <v>0</v>
      </c>
      <c r="I23" s="4">
        <v>0</v>
      </c>
    </row>
    <row r="24" spans="1:9" x14ac:dyDescent="0.3">
      <c r="A24" s="1" t="s">
        <v>10</v>
      </c>
      <c r="B24" s="4">
        <v>0</v>
      </c>
      <c r="C24" s="4">
        <v>0</v>
      </c>
      <c r="D24" s="4">
        <v>0</v>
      </c>
      <c r="E24" s="4">
        <v>0</v>
      </c>
      <c r="F24" s="4">
        <v>0</v>
      </c>
      <c r="G24" s="4"/>
      <c r="H24" s="4"/>
      <c r="I24" s="4"/>
    </row>
    <row r="25" spans="1:9" x14ac:dyDescent="0.3">
      <c r="A25" s="1" t="s">
        <v>20</v>
      </c>
      <c r="B25" s="4">
        <v>0</v>
      </c>
      <c r="C25" s="4">
        <v>0</v>
      </c>
      <c r="D25" s="4">
        <v>0</v>
      </c>
      <c r="E25" s="4">
        <v>0</v>
      </c>
      <c r="F25" s="4">
        <v>0</v>
      </c>
      <c r="G25" s="4">
        <v>0</v>
      </c>
      <c r="H25" s="4">
        <v>0</v>
      </c>
      <c r="I25" s="4">
        <v>0</v>
      </c>
    </row>
    <row r="26" spans="1:9" x14ac:dyDescent="0.3">
      <c r="A26" s="1" t="s">
        <v>10</v>
      </c>
      <c r="B26" s="4">
        <v>0</v>
      </c>
      <c r="C26" s="4">
        <v>0</v>
      </c>
      <c r="D26" s="4">
        <v>0</v>
      </c>
      <c r="E26" s="4">
        <v>0</v>
      </c>
      <c r="F26" s="4">
        <v>0</v>
      </c>
      <c r="G26" s="4"/>
      <c r="H26" s="4"/>
      <c r="I26" s="4"/>
    </row>
    <row r="27" spans="1:9" x14ac:dyDescent="0.3">
      <c r="A27" s="1" t="s">
        <v>21</v>
      </c>
      <c r="B27" s="4">
        <v>4.9000000000000004</v>
      </c>
      <c r="C27" s="4">
        <v>0.2</v>
      </c>
      <c r="D27" s="4">
        <v>0</v>
      </c>
      <c r="E27" s="4">
        <v>44.75</v>
      </c>
      <c r="F27" s="4">
        <v>49.85</v>
      </c>
      <c r="G27" s="9">
        <f>(F27-F28)/F28</f>
        <v>0.96802210817212808</v>
      </c>
      <c r="H27" s="7">
        <f>F27/$F$57</f>
        <v>1.3470824922512357E-2</v>
      </c>
      <c r="I27" s="4">
        <v>24.52</v>
      </c>
    </row>
    <row r="28" spans="1:9" x14ac:dyDescent="0.3">
      <c r="A28" s="1" t="s">
        <v>10</v>
      </c>
      <c r="B28" s="4">
        <v>3.72</v>
      </c>
      <c r="C28" s="4">
        <v>0.37</v>
      </c>
      <c r="D28" s="4">
        <v>0</v>
      </c>
      <c r="E28" s="4">
        <v>21.24</v>
      </c>
      <c r="F28" s="4">
        <v>25.33</v>
      </c>
      <c r="G28" s="4"/>
      <c r="H28" s="4"/>
      <c r="I28" s="4"/>
    </row>
    <row r="29" spans="1:9" x14ac:dyDescent="0.3">
      <c r="A29" s="1" t="s">
        <v>22</v>
      </c>
      <c r="B29" s="4">
        <v>6.18</v>
      </c>
      <c r="C29" s="4">
        <v>0.19</v>
      </c>
      <c r="D29" s="4">
        <v>0</v>
      </c>
      <c r="E29" s="4">
        <v>44.45</v>
      </c>
      <c r="F29" s="4">
        <v>50.82</v>
      </c>
      <c r="G29" s="9">
        <v>1.34</v>
      </c>
      <c r="H29" s="7">
        <v>1.37</v>
      </c>
      <c r="I29" s="4">
        <v>0.67</v>
      </c>
    </row>
    <row r="30" spans="1:9" x14ac:dyDescent="0.3">
      <c r="A30" s="1" t="s">
        <v>10</v>
      </c>
      <c r="B30" s="4">
        <v>6.3</v>
      </c>
      <c r="C30" s="4">
        <v>0.38</v>
      </c>
      <c r="D30" s="4">
        <v>0.01</v>
      </c>
      <c r="E30" s="4">
        <v>43.46</v>
      </c>
      <c r="F30" s="4">
        <v>50.15</v>
      </c>
      <c r="G30" s="4"/>
      <c r="H30" s="4"/>
      <c r="I30" s="4"/>
    </row>
    <row r="31" spans="1:9" x14ac:dyDescent="0.3">
      <c r="A31" s="1" t="s">
        <v>23</v>
      </c>
      <c r="B31" s="4">
        <v>28.99</v>
      </c>
      <c r="C31" s="4">
        <v>1.52</v>
      </c>
      <c r="D31" s="4">
        <v>1.36</v>
      </c>
      <c r="E31" s="4">
        <v>147.96</v>
      </c>
      <c r="F31" s="4">
        <v>179.83</v>
      </c>
      <c r="G31" s="9">
        <f>(F31-F32)/F32</f>
        <v>0.17929044527510002</v>
      </c>
      <c r="H31" s="7">
        <f>F31/$F$57</f>
        <v>4.8594953777640872E-2</v>
      </c>
      <c r="I31" s="4">
        <v>27.34</v>
      </c>
    </row>
    <row r="32" spans="1:9" x14ac:dyDescent="0.3">
      <c r="A32" s="1" t="s">
        <v>10</v>
      </c>
      <c r="B32" s="4">
        <v>28.27</v>
      </c>
      <c r="C32" s="4">
        <v>0.94</v>
      </c>
      <c r="D32" s="4">
        <v>2.72</v>
      </c>
      <c r="E32" s="4">
        <v>120.56</v>
      </c>
      <c r="F32" s="4">
        <v>152.49</v>
      </c>
      <c r="G32" s="4"/>
      <c r="H32" s="4"/>
      <c r="I32" s="4"/>
    </row>
    <row r="33" spans="1:9" x14ac:dyDescent="0.3">
      <c r="A33" s="1" t="s">
        <v>24</v>
      </c>
      <c r="B33" s="4">
        <v>0</v>
      </c>
      <c r="C33" s="4">
        <v>0</v>
      </c>
      <c r="D33" s="4">
        <v>0</v>
      </c>
      <c r="E33" s="4">
        <v>0</v>
      </c>
      <c r="F33" s="4">
        <v>0</v>
      </c>
      <c r="G33" s="4">
        <v>0</v>
      </c>
      <c r="H33" s="4">
        <v>0</v>
      </c>
      <c r="I33" s="4">
        <v>0</v>
      </c>
    </row>
    <row r="34" spans="1:9" x14ac:dyDescent="0.3">
      <c r="A34" s="1" t="s">
        <v>10</v>
      </c>
      <c r="B34" s="4">
        <v>0</v>
      </c>
      <c r="C34" s="4">
        <v>0</v>
      </c>
      <c r="D34" s="4">
        <v>0</v>
      </c>
      <c r="E34" s="4">
        <v>0</v>
      </c>
      <c r="F34" s="4">
        <v>0</v>
      </c>
      <c r="G34" s="4"/>
      <c r="H34" s="4"/>
      <c r="I34" s="4"/>
    </row>
    <row r="35" spans="1:9" x14ac:dyDescent="0.3">
      <c r="A35" s="1" t="s">
        <v>25</v>
      </c>
      <c r="B35" s="4">
        <v>3.54</v>
      </c>
      <c r="C35" s="4">
        <v>0.02</v>
      </c>
      <c r="D35" s="4">
        <v>2.1</v>
      </c>
      <c r="E35" s="4">
        <v>33.43</v>
      </c>
      <c r="F35" s="4">
        <v>39.090000000000003</v>
      </c>
      <c r="G35" s="9">
        <f>(F35-F36)/F36</f>
        <v>-1.6108733954190626E-2</v>
      </c>
      <c r="H35" s="7">
        <f>F35/$F$57</f>
        <v>1.0563180465817616E-2</v>
      </c>
      <c r="I35" s="4">
        <v>-0.64</v>
      </c>
    </row>
    <row r="36" spans="1:9" x14ac:dyDescent="0.3">
      <c r="A36" s="1" t="s">
        <v>10</v>
      </c>
      <c r="B36" s="4">
        <v>3.6</v>
      </c>
      <c r="C36" s="4">
        <v>0.02</v>
      </c>
      <c r="D36" s="4">
        <v>2.4500000000000002</v>
      </c>
      <c r="E36" s="4">
        <v>33.659999999999997</v>
      </c>
      <c r="F36" s="4">
        <v>39.729999999999997</v>
      </c>
      <c r="G36" s="4"/>
      <c r="H36" s="4"/>
      <c r="I36" s="4"/>
    </row>
    <row r="37" spans="1:9" x14ac:dyDescent="0.3">
      <c r="A37" s="1" t="s">
        <v>26</v>
      </c>
      <c r="B37" s="4">
        <v>9.92</v>
      </c>
      <c r="C37" s="4">
        <v>12.6</v>
      </c>
      <c r="D37" s="4">
        <v>1.3</v>
      </c>
      <c r="E37" s="4">
        <v>0</v>
      </c>
      <c r="F37" s="4">
        <v>23.82</v>
      </c>
      <c r="G37" s="9">
        <f>(F37-F38)/F38</f>
        <v>0.63936682725395744</v>
      </c>
      <c r="H37" s="7">
        <f>F37/$F$57</f>
        <v>6.4368114273669879E-3</v>
      </c>
      <c r="I37" s="4">
        <v>9.2899999999999991</v>
      </c>
    </row>
    <row r="38" spans="1:9" x14ac:dyDescent="0.3">
      <c r="A38" s="1" t="s">
        <v>10</v>
      </c>
      <c r="B38" s="4">
        <v>8.42</v>
      </c>
      <c r="C38" s="4">
        <v>5.56</v>
      </c>
      <c r="D38" s="4">
        <v>0.55000000000000004</v>
      </c>
      <c r="E38" s="4">
        <v>0</v>
      </c>
      <c r="F38" s="4">
        <v>14.53</v>
      </c>
      <c r="G38" s="4"/>
      <c r="H38" s="4"/>
      <c r="I38" s="4"/>
    </row>
    <row r="39" spans="1:9" x14ac:dyDescent="0.3">
      <c r="A39" s="1" t="s">
        <v>27</v>
      </c>
      <c r="B39" s="4">
        <v>5.76</v>
      </c>
      <c r="C39" s="4">
        <v>1</v>
      </c>
      <c r="D39" s="4">
        <v>0</v>
      </c>
      <c r="E39" s="4">
        <v>79.36</v>
      </c>
      <c r="F39" s="4">
        <v>86.12</v>
      </c>
      <c r="G39" s="9">
        <f>(F39-F40)/F40</f>
        <v>0.23664560597357845</v>
      </c>
      <c r="H39" s="7">
        <f>F39/$F$57</f>
        <v>2.3271964740757559E-2</v>
      </c>
      <c r="I39" s="4">
        <v>16.48</v>
      </c>
    </row>
    <row r="40" spans="1:9" x14ac:dyDescent="0.3">
      <c r="A40" s="1" t="s">
        <v>10</v>
      </c>
      <c r="B40" s="4">
        <v>5.4</v>
      </c>
      <c r="C40" s="4">
        <v>2.79</v>
      </c>
      <c r="D40" s="4">
        <v>0.34</v>
      </c>
      <c r="E40" s="4">
        <v>61.11</v>
      </c>
      <c r="F40" s="4">
        <v>69.64</v>
      </c>
      <c r="G40" s="4"/>
      <c r="H40" s="4"/>
      <c r="I40" s="4"/>
    </row>
    <row r="41" spans="1:9" x14ac:dyDescent="0.3">
      <c r="A41" s="1" t="s">
        <v>28</v>
      </c>
      <c r="B41" s="4">
        <v>4.25</v>
      </c>
      <c r="C41" s="4">
        <v>0.02</v>
      </c>
      <c r="D41" s="4">
        <v>0</v>
      </c>
      <c r="E41" s="4">
        <v>2.37</v>
      </c>
      <c r="F41" s="4">
        <v>6.64</v>
      </c>
      <c r="G41" s="9">
        <f>(F41-F42)/F42</f>
        <v>0.24812030075187957</v>
      </c>
      <c r="H41" s="7">
        <f>F41/$F$57</f>
        <v>1.794308475135046E-3</v>
      </c>
      <c r="I41" s="4">
        <v>1.32</v>
      </c>
    </row>
    <row r="42" spans="1:9" x14ac:dyDescent="0.3">
      <c r="A42" s="1" t="s">
        <v>10</v>
      </c>
      <c r="B42" s="4">
        <v>3.37</v>
      </c>
      <c r="C42" s="4">
        <v>0.02</v>
      </c>
      <c r="D42" s="4">
        <v>0</v>
      </c>
      <c r="E42" s="4">
        <v>1.93</v>
      </c>
      <c r="F42" s="4">
        <v>5.32</v>
      </c>
      <c r="G42" s="4"/>
      <c r="H42" s="4"/>
      <c r="I42" s="4"/>
    </row>
    <row r="43" spans="1:9" x14ac:dyDescent="0.3">
      <c r="A43" s="1" t="s">
        <v>29</v>
      </c>
      <c r="B43" s="4">
        <v>49.73</v>
      </c>
      <c r="C43" s="4">
        <v>0</v>
      </c>
      <c r="D43" s="4">
        <v>12.9</v>
      </c>
      <c r="E43" s="4">
        <v>537.46</v>
      </c>
      <c r="F43" s="4">
        <v>600.09</v>
      </c>
      <c r="G43" s="9">
        <f>(F43-F44)/F44</f>
        <v>0.26021672476794494</v>
      </c>
      <c r="H43" s="7">
        <f>F43/$F$57</f>
        <v>0.1621606284403298</v>
      </c>
      <c r="I43" s="4">
        <v>123.91</v>
      </c>
    </row>
    <row r="44" spans="1:9" x14ac:dyDescent="0.3">
      <c r="A44" s="1" t="s">
        <v>10</v>
      </c>
      <c r="B44" s="4">
        <v>44.07</v>
      </c>
      <c r="C44" s="4">
        <v>0</v>
      </c>
      <c r="D44" s="4">
        <v>8.86</v>
      </c>
      <c r="E44" s="4">
        <v>423.25</v>
      </c>
      <c r="F44" s="4">
        <v>476.18</v>
      </c>
      <c r="G44" s="4"/>
      <c r="H44" s="4"/>
      <c r="I44" s="4"/>
    </row>
    <row r="45" spans="1:9" x14ac:dyDescent="0.3">
      <c r="A45" s="1" t="s">
        <v>30</v>
      </c>
      <c r="B45" s="4">
        <v>70.03</v>
      </c>
      <c r="C45" s="4">
        <v>12.92</v>
      </c>
      <c r="D45" s="4">
        <v>7.58</v>
      </c>
      <c r="E45" s="4">
        <v>261.25</v>
      </c>
      <c r="F45" s="4">
        <v>351.78</v>
      </c>
      <c r="G45" s="9">
        <f>(F45-F46)/F46</f>
        <v>9.3061554236708796E-2</v>
      </c>
      <c r="H45" s="7">
        <f>F45/$F$57</f>
        <v>9.5060517376958809E-2</v>
      </c>
      <c r="I45" s="4">
        <v>29.95</v>
      </c>
    </row>
    <row r="46" spans="1:9" x14ac:dyDescent="0.3">
      <c r="A46" s="1" t="s">
        <v>10</v>
      </c>
      <c r="B46" s="4">
        <v>67.97</v>
      </c>
      <c r="C46" s="4">
        <v>13.83</v>
      </c>
      <c r="D46" s="4">
        <v>8.59</v>
      </c>
      <c r="E46" s="4">
        <v>231.44</v>
      </c>
      <c r="F46" s="4">
        <v>321.83</v>
      </c>
      <c r="G46" s="4"/>
      <c r="H46" s="4"/>
      <c r="I46" s="4"/>
    </row>
    <row r="47" spans="1:9" x14ac:dyDescent="0.3">
      <c r="A47" s="1" t="s">
        <v>31</v>
      </c>
      <c r="B47" s="4">
        <v>26.63</v>
      </c>
      <c r="C47" s="4">
        <v>1.5</v>
      </c>
      <c r="D47" s="4">
        <v>4.9000000000000004</v>
      </c>
      <c r="E47" s="4">
        <v>55.09</v>
      </c>
      <c r="F47" s="4">
        <v>88.12</v>
      </c>
      <c r="G47" s="9">
        <f>(F47-F48)/F48</f>
        <v>0.15009135995823544</v>
      </c>
      <c r="H47" s="7">
        <f>F47/$F$57</f>
        <v>2.3812419100737992E-2</v>
      </c>
      <c r="I47" s="4">
        <v>11.5</v>
      </c>
    </row>
    <row r="48" spans="1:9" x14ac:dyDescent="0.3">
      <c r="A48" s="1" t="s">
        <v>10</v>
      </c>
      <c r="B48" s="4">
        <v>27.56</v>
      </c>
      <c r="C48" s="4">
        <v>1.1200000000000001</v>
      </c>
      <c r="D48" s="4">
        <v>4.97</v>
      </c>
      <c r="E48" s="4">
        <v>42.97</v>
      </c>
      <c r="F48" s="4">
        <v>76.62</v>
      </c>
      <c r="G48" s="4"/>
      <c r="H48" s="4"/>
      <c r="I48" s="4"/>
    </row>
    <row r="49" spans="1:9" x14ac:dyDescent="0.3">
      <c r="A49" s="1" t="s">
        <v>32</v>
      </c>
      <c r="B49" s="4">
        <v>37.28</v>
      </c>
      <c r="C49" s="4">
        <v>1.94</v>
      </c>
      <c r="D49" s="4">
        <v>25.32</v>
      </c>
      <c r="E49" s="4">
        <v>124.54</v>
      </c>
      <c r="F49" s="4">
        <v>189.08</v>
      </c>
      <c r="G49" s="9">
        <f>(F49-F50)/F50</f>
        <v>0.17004950495049517</v>
      </c>
      <c r="H49" s="7">
        <f>F49/$F$57</f>
        <v>5.1094555192550385E-2</v>
      </c>
      <c r="I49" s="4">
        <v>27.48</v>
      </c>
    </row>
    <row r="50" spans="1:9" x14ac:dyDescent="0.3">
      <c r="A50" s="1" t="s">
        <v>10</v>
      </c>
      <c r="B50" s="4">
        <v>36.54</v>
      </c>
      <c r="C50" s="4">
        <v>1.94</v>
      </c>
      <c r="D50" s="4">
        <v>26.15</v>
      </c>
      <c r="E50" s="4">
        <v>96.97</v>
      </c>
      <c r="F50" s="4">
        <v>161.6</v>
      </c>
      <c r="G50" s="4"/>
      <c r="H50" s="4"/>
      <c r="I50" s="4"/>
    </row>
    <row r="51" spans="1:9" x14ac:dyDescent="0.3">
      <c r="A51" s="1" t="s">
        <v>33</v>
      </c>
      <c r="B51" s="4">
        <v>1.65</v>
      </c>
      <c r="C51" s="4">
        <v>0.1</v>
      </c>
      <c r="D51" s="4">
        <v>0.41</v>
      </c>
      <c r="E51" s="4">
        <v>14.48</v>
      </c>
      <c r="F51" s="4">
        <v>16.64</v>
      </c>
      <c r="G51" s="9">
        <f>(F51-F52)/F52</f>
        <v>6.4619321817018543E-2</v>
      </c>
      <c r="H51" s="7">
        <f>F51/$F$57</f>
        <v>4.4965802750372239E-3</v>
      </c>
      <c r="I51" s="4">
        <v>1.01</v>
      </c>
    </row>
    <row r="52" spans="1:9" x14ac:dyDescent="0.3">
      <c r="A52" s="1" t="s">
        <v>10</v>
      </c>
      <c r="B52" s="4">
        <v>1.19</v>
      </c>
      <c r="C52" s="4">
        <v>0.12</v>
      </c>
      <c r="D52" s="4">
        <v>0.38</v>
      </c>
      <c r="E52" s="4">
        <v>13.94</v>
      </c>
      <c r="F52" s="4">
        <v>15.63</v>
      </c>
      <c r="G52" s="4"/>
      <c r="H52" s="4"/>
      <c r="I52" s="4"/>
    </row>
    <row r="53" spans="1:9" x14ac:dyDescent="0.3">
      <c r="A53" s="1" t="s">
        <v>34</v>
      </c>
      <c r="B53" s="4">
        <v>0.04</v>
      </c>
      <c r="C53" s="4">
        <v>0</v>
      </c>
      <c r="D53" s="4">
        <v>0</v>
      </c>
      <c r="E53" s="4">
        <v>0.68</v>
      </c>
      <c r="F53" s="4">
        <v>0.72</v>
      </c>
      <c r="G53" s="4">
        <v>2300</v>
      </c>
      <c r="H53" s="7">
        <f>F53/$F$57</f>
        <v>1.9456356959295681E-4</v>
      </c>
      <c r="I53" s="4">
        <v>0.69</v>
      </c>
    </row>
    <row r="54" spans="1:9" x14ac:dyDescent="0.3">
      <c r="A54" s="1" t="s">
        <v>10</v>
      </c>
      <c r="B54" s="4">
        <v>0.03</v>
      </c>
      <c r="C54" s="4">
        <v>0</v>
      </c>
      <c r="D54" s="4">
        <v>0</v>
      </c>
      <c r="E54" s="4">
        <v>0</v>
      </c>
      <c r="F54" s="4">
        <v>0.03</v>
      </c>
      <c r="G54" s="4"/>
      <c r="H54" s="4"/>
      <c r="I54" s="4"/>
    </row>
    <row r="55" spans="1:9" x14ac:dyDescent="0.3">
      <c r="A55" s="1" t="s">
        <v>35</v>
      </c>
      <c r="B55" s="4">
        <v>6.58</v>
      </c>
      <c r="C55" s="4">
        <v>0</v>
      </c>
      <c r="D55" s="4">
        <v>0</v>
      </c>
      <c r="E55" s="4">
        <v>78.11</v>
      </c>
      <c r="F55" s="4">
        <v>84.69</v>
      </c>
      <c r="G55" s="4">
        <v>1624.85</v>
      </c>
      <c r="H55" s="7">
        <f>F55/$F$57</f>
        <v>2.2885539873371545E-2</v>
      </c>
      <c r="I55" s="4">
        <v>79.78</v>
      </c>
    </row>
    <row r="56" spans="1:9" x14ac:dyDescent="0.3">
      <c r="A56" s="1" t="s">
        <v>10</v>
      </c>
      <c r="B56" s="4">
        <v>1.46</v>
      </c>
      <c r="C56" s="4">
        <v>0</v>
      </c>
      <c r="D56" s="4">
        <v>0</v>
      </c>
      <c r="E56" s="4">
        <v>3.45</v>
      </c>
      <c r="F56" s="4">
        <v>4.91</v>
      </c>
      <c r="G56" s="4"/>
      <c r="H56" s="4"/>
      <c r="I56" s="4"/>
    </row>
    <row r="57" spans="1:9" x14ac:dyDescent="0.3">
      <c r="A57" s="3" t="s">
        <v>36</v>
      </c>
      <c r="B57" s="5">
        <f>SUM(B5+B7+B9+B11+B13+B15+B17+B19+B21+B23+B25+B27+B29+B31+B33+B35+B37+B39+B41+B43+B45+B47+B49+B51+B53+B55)</f>
        <v>575.23</v>
      </c>
      <c r="C57" s="5">
        <f>SUM(C5+C7+C9+C11+C13+C15+C17+C19+C21+C23+C25+C27+C29+C31+C33+C35+C37+C39+C41+C43+C45+C47+C49+C51+C53+C55)</f>
        <v>93.72</v>
      </c>
      <c r="D57" s="5">
        <f>SUM(D5+D7+D9+D11+D13+D15+D17+D19+D21+D23+D25+D27+D29+D31+D33+D35+D37+D39+D41+D43+D45+D47+D49+D51+D53+D55)</f>
        <v>129.13</v>
      </c>
      <c r="E57" s="5">
        <f>SUM(E5+E7+E9+E11+E13+E15+E17+E19+E21+E23+E25+E27+E29+E31+E33+E35+E37+E39+E41+E43+E45+E47+E49+E51+E53+E55)</f>
        <v>2902.5099999999998</v>
      </c>
      <c r="F57" s="5">
        <f>SUM(F5+F7+F9+F11+F13+F15+F17+F19+F21+F23+F25+F27+F29+F31+F33+F35+F37+F39+F41+F43+F45+F47+F49+F51+F53+F55)</f>
        <v>3700.5899999999997</v>
      </c>
      <c r="G57" s="8">
        <f>(F57-F58)/F58</f>
        <v>0.11033133605571153</v>
      </c>
      <c r="H57" s="8">
        <f>F57/$F$57</f>
        <v>1</v>
      </c>
      <c r="I57" s="5">
        <f>SUM(I5+I7+I9+I11+I13+I15+I17+I19+I21+I23+I25+I27+I29+I31+I33+I35+I37+I39+I41+I43+I45+I47+I49+I51+I53+I55)</f>
        <v>367.72</v>
      </c>
    </row>
    <row r="58" spans="1:9" x14ac:dyDescent="0.3">
      <c r="A58" s="1" t="s">
        <v>37</v>
      </c>
      <c r="B58" s="4">
        <f>SUM(B6+B8+B10+B12+B14+B16+B18+B20+B22+B24+B26+B28+B30+B32+B34+B36+B38+B40+B42+B44+B46+B48+B50+B52+B54+B56)</f>
        <v>532.17000000000007</v>
      </c>
      <c r="C58" s="4">
        <f t="shared" ref="C58:F58" si="0">SUM(C6+C8+C10+C12+C14+C16+C18+C20+C22+C24+C26+C28+C30+C32+C34+C36+C38+C40+C42+C44+C46+C48+C50+C52+C54+C56)</f>
        <v>101.74999999999999</v>
      </c>
      <c r="D58" s="4">
        <f t="shared" si="0"/>
        <v>140.47999999999999</v>
      </c>
      <c r="E58" s="4">
        <f t="shared" si="0"/>
        <v>2558.4699999999993</v>
      </c>
      <c r="F58" s="4">
        <f t="shared" si="0"/>
        <v>3332.8700000000003</v>
      </c>
      <c r="G58" s="4"/>
      <c r="H58" s="4"/>
      <c r="I58" s="4"/>
    </row>
    <row r="59" spans="1:9" x14ac:dyDescent="0.3">
      <c r="A59" s="1" t="s">
        <v>38</v>
      </c>
      <c r="B59" s="7">
        <f>(B57-B58)/B58</f>
        <v>8.0913993648646002E-2</v>
      </c>
      <c r="C59" s="7">
        <f t="shared" ref="C59:F59" si="1">(C57-C58)/C58</f>
        <v>-7.8918918918918807E-2</v>
      </c>
      <c r="D59" s="7">
        <f t="shared" si="1"/>
        <v>-8.079441913439632E-2</v>
      </c>
      <c r="E59" s="7">
        <f t="shared" si="1"/>
        <v>0.13447099242906912</v>
      </c>
      <c r="F59" s="7">
        <f t="shared" si="1"/>
        <v>0.11033133605571153</v>
      </c>
      <c r="G59" s="4"/>
      <c r="H59" s="4"/>
      <c r="I59" s="4"/>
    </row>
    <row r="60" spans="1:9" x14ac:dyDescent="0.3">
      <c r="A60" s="1" t="s">
        <v>49</v>
      </c>
      <c r="B60" s="7">
        <f>B57/$F$57</f>
        <v>0.155442780745773</v>
      </c>
      <c r="C60" s="7">
        <f t="shared" ref="C60:F60" si="2">C57/$F$57</f>
        <v>2.5325691308683212E-2</v>
      </c>
      <c r="D60" s="7">
        <f t="shared" si="2"/>
        <v>3.4894435752136826E-2</v>
      </c>
      <c r="E60" s="7">
        <f t="shared" si="2"/>
        <v>0.78433709219340697</v>
      </c>
      <c r="F60" s="7">
        <f t="shared" si="2"/>
        <v>1</v>
      </c>
      <c r="G60" s="4"/>
      <c r="H60" s="4"/>
      <c r="I60" s="4"/>
    </row>
    <row r="61" spans="1:9" x14ac:dyDescent="0.3">
      <c r="A61" s="1" t="s">
        <v>50</v>
      </c>
      <c r="B61" s="7">
        <f>B58/$F$58</f>
        <v>0.1596731945740458</v>
      </c>
      <c r="C61" s="7">
        <f t="shared" ref="C61:F61" si="3">C58/$F$58</f>
        <v>3.0529243564855507E-2</v>
      </c>
      <c r="D61" s="7">
        <f t="shared" si="3"/>
        <v>4.2149858830377418E-2</v>
      </c>
      <c r="E61" s="7">
        <f t="shared" si="3"/>
        <v>0.76764770303072094</v>
      </c>
      <c r="F61" s="7">
        <f t="shared" si="3"/>
        <v>1</v>
      </c>
      <c r="G61" s="4"/>
      <c r="H61" s="4"/>
      <c r="I61" s="4"/>
    </row>
    <row r="63" spans="1:9" ht="66.599999999999994" customHeight="1" x14ac:dyDescent="0.3">
      <c r="A63" s="16" t="s">
        <v>78</v>
      </c>
      <c r="B63" s="16"/>
      <c r="C63" s="16"/>
      <c r="D63" s="16"/>
      <c r="E63" s="16"/>
      <c r="F63" s="16"/>
      <c r="G63" s="16"/>
      <c r="H63" s="16"/>
      <c r="I63" s="16"/>
    </row>
  </sheetData>
  <mergeCells count="2">
    <mergeCell ref="A2:I2"/>
    <mergeCell ref="A63:I6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1055-CA35-4294-8381-D53B53BCD468}">
  <dimension ref="A1:H71"/>
  <sheetViews>
    <sheetView topLeftCell="A43" workbookViewId="0">
      <selection activeCell="B69" sqref="B69:E71"/>
    </sheetView>
  </sheetViews>
  <sheetFormatPr defaultRowHeight="14.4" x14ac:dyDescent="0.3"/>
  <cols>
    <col min="1" max="1" width="41.44140625" customWidth="1"/>
    <col min="2" max="2" width="10.109375" bestFit="1" customWidth="1"/>
    <col min="3" max="3" width="15" bestFit="1" customWidth="1"/>
    <col min="4" max="4" width="14.44140625" customWidth="1"/>
    <col min="5" max="5" width="17.77734375" customWidth="1"/>
    <col min="6" max="6" width="9.109375" customWidth="1"/>
    <col min="7" max="7" width="9" bestFit="1" customWidth="1"/>
    <col min="8" max="8" width="12.6640625" customWidth="1"/>
  </cols>
  <sheetData>
    <row r="1" spans="1:8" x14ac:dyDescent="0.3">
      <c r="A1" t="s">
        <v>79</v>
      </c>
    </row>
    <row r="2" spans="1:8" x14ac:dyDescent="0.3">
      <c r="A2" s="1"/>
      <c r="B2" s="1" t="s">
        <v>55</v>
      </c>
      <c r="C2" s="1" t="s">
        <v>56</v>
      </c>
      <c r="D2" s="1" t="s">
        <v>57</v>
      </c>
      <c r="E2" s="1" t="s">
        <v>4</v>
      </c>
      <c r="F2" s="1" t="s">
        <v>5</v>
      </c>
      <c r="G2" s="1" t="s">
        <v>6</v>
      </c>
      <c r="H2" s="1" t="s">
        <v>7</v>
      </c>
    </row>
    <row r="3" spans="1:8" x14ac:dyDescent="0.3">
      <c r="A3" s="3" t="s">
        <v>8</v>
      </c>
      <c r="B3" s="1"/>
      <c r="C3" s="1"/>
      <c r="D3" s="1"/>
      <c r="E3" s="1"/>
      <c r="F3" s="1"/>
      <c r="G3" s="1"/>
      <c r="H3" s="1"/>
    </row>
    <row r="4" spans="1:8" x14ac:dyDescent="0.3">
      <c r="A4" s="1" t="s">
        <v>9</v>
      </c>
      <c r="B4" s="4">
        <v>0</v>
      </c>
      <c r="C4" s="4">
        <v>0</v>
      </c>
      <c r="D4" s="4">
        <v>99.04</v>
      </c>
      <c r="E4" s="4">
        <v>99.04</v>
      </c>
      <c r="F4" s="9">
        <f>E4/E5-1</f>
        <v>1.4400098546440008</v>
      </c>
      <c r="G4" s="7">
        <f>E4/$E$67</f>
        <v>6.5088566848862965E-3</v>
      </c>
      <c r="H4" s="4">
        <v>58.45</v>
      </c>
    </row>
    <row r="5" spans="1:8" x14ac:dyDescent="0.3">
      <c r="A5" s="1" t="s">
        <v>10</v>
      </c>
      <c r="B5" s="4">
        <v>0</v>
      </c>
      <c r="C5" s="4">
        <v>0</v>
      </c>
      <c r="D5" s="4">
        <v>40.590000000000003</v>
      </c>
      <c r="E5" s="4">
        <v>40.590000000000003</v>
      </c>
      <c r="F5" s="4"/>
      <c r="G5" s="4"/>
      <c r="H5" s="4"/>
    </row>
    <row r="6" spans="1:8" x14ac:dyDescent="0.3">
      <c r="A6" s="1" t="s">
        <v>11</v>
      </c>
      <c r="B6" s="4">
        <v>891.44</v>
      </c>
      <c r="C6" s="4">
        <v>45.46</v>
      </c>
      <c r="D6" s="4">
        <v>680.47</v>
      </c>
      <c r="E6" s="4">
        <v>1617.37</v>
      </c>
      <c r="F6" s="9">
        <f>E6/E7-1</f>
        <v>2.2842687747035573E-2</v>
      </c>
      <c r="G6" s="7">
        <f>E6/$E$67</f>
        <v>0.10629270533556692</v>
      </c>
      <c r="H6" s="4">
        <v>36.119999999999997</v>
      </c>
    </row>
    <row r="7" spans="1:8" x14ac:dyDescent="0.3">
      <c r="A7" s="1" t="s">
        <v>10</v>
      </c>
      <c r="B7" s="4">
        <v>1054.56</v>
      </c>
      <c r="C7" s="4">
        <v>24.03</v>
      </c>
      <c r="D7" s="4">
        <v>502.66</v>
      </c>
      <c r="E7" s="4">
        <v>1581.25</v>
      </c>
      <c r="F7" s="4"/>
      <c r="G7" s="4"/>
      <c r="H7" s="4"/>
    </row>
    <row r="8" spans="1:8" x14ac:dyDescent="0.3">
      <c r="A8" s="1" t="s">
        <v>12</v>
      </c>
      <c r="B8" s="4">
        <v>0.04</v>
      </c>
      <c r="C8" s="4">
        <v>0</v>
      </c>
      <c r="D8" s="4">
        <v>22.55</v>
      </c>
      <c r="E8" s="4">
        <v>22.59</v>
      </c>
      <c r="F8" s="9">
        <f>E8/E9-1</f>
        <v>-7.0370370370370416E-2</v>
      </c>
      <c r="G8" s="7">
        <f>E8/$E$67</f>
        <v>1.4846029130813957E-3</v>
      </c>
      <c r="H8" s="4">
        <v>-1.71</v>
      </c>
    </row>
    <row r="9" spans="1:8" x14ac:dyDescent="0.3">
      <c r="A9" s="1" t="s">
        <v>10</v>
      </c>
      <c r="B9" s="4">
        <v>0.63</v>
      </c>
      <c r="C9" s="4">
        <v>0</v>
      </c>
      <c r="D9" s="4">
        <v>23.67</v>
      </c>
      <c r="E9" s="4">
        <v>24.3</v>
      </c>
      <c r="F9" s="4"/>
      <c r="G9" s="4"/>
      <c r="H9" s="4"/>
    </row>
    <row r="10" spans="1:8" x14ac:dyDescent="0.3">
      <c r="A10" s="1" t="s">
        <v>13</v>
      </c>
      <c r="B10" s="4">
        <v>-1.5</v>
      </c>
      <c r="C10" s="4">
        <v>0</v>
      </c>
      <c r="D10" s="4">
        <v>128.6</v>
      </c>
      <c r="E10" s="4">
        <v>127.1</v>
      </c>
      <c r="F10" s="9">
        <f>E10/E11-1</f>
        <v>-0.51254122881030917</v>
      </c>
      <c r="G10" s="7">
        <f>E10/$E$67</f>
        <v>8.3529451196390162E-3</v>
      </c>
      <c r="H10" s="4">
        <v>-133.63999999999999</v>
      </c>
    </row>
    <row r="11" spans="1:8" x14ac:dyDescent="0.3">
      <c r="A11" s="1" t="s">
        <v>10</v>
      </c>
      <c r="B11" s="4">
        <v>135.99</v>
      </c>
      <c r="C11" s="4">
        <v>0</v>
      </c>
      <c r="D11" s="4">
        <v>124.75</v>
      </c>
      <c r="E11" s="4">
        <v>260.74</v>
      </c>
      <c r="F11" s="4"/>
      <c r="G11" s="4"/>
      <c r="H11" s="4"/>
    </row>
    <row r="12" spans="1:8" x14ac:dyDescent="0.3">
      <c r="A12" s="1" t="s">
        <v>14</v>
      </c>
      <c r="B12" s="4">
        <v>19</v>
      </c>
      <c r="C12" s="4">
        <v>0</v>
      </c>
      <c r="D12" s="4">
        <v>98.99</v>
      </c>
      <c r="E12" s="4">
        <v>117.99</v>
      </c>
      <c r="F12" s="9">
        <f>E12/E13-1</f>
        <v>-5.3885013230695167E-2</v>
      </c>
      <c r="G12" s="7">
        <f>E12/$E$67</f>
        <v>7.7542407133454564E-3</v>
      </c>
      <c r="H12" s="4">
        <v>-6.72</v>
      </c>
    </row>
    <row r="13" spans="1:8" x14ac:dyDescent="0.3">
      <c r="A13" s="1" t="s">
        <v>10</v>
      </c>
      <c r="B13" s="4">
        <v>0</v>
      </c>
      <c r="C13" s="4">
        <v>0</v>
      </c>
      <c r="D13" s="4">
        <v>124.71</v>
      </c>
      <c r="E13" s="4">
        <v>124.71</v>
      </c>
      <c r="F13" s="4"/>
      <c r="G13" s="4"/>
      <c r="H13" s="4"/>
    </row>
    <row r="14" spans="1:8" x14ac:dyDescent="0.3">
      <c r="A14" s="1" t="s">
        <v>15</v>
      </c>
      <c r="B14" s="4">
        <v>1351.27</v>
      </c>
      <c r="C14" s="4">
        <v>97.18</v>
      </c>
      <c r="D14" s="4">
        <v>166.78</v>
      </c>
      <c r="E14" s="4">
        <v>1615.23</v>
      </c>
      <c r="F14" s="9">
        <f>E14/E15-1</f>
        <v>0.39814069438313116</v>
      </c>
      <c r="G14" s="7">
        <f>E14/$E$67</f>
        <v>0.10615206566164068</v>
      </c>
      <c r="H14" s="4">
        <v>459.96</v>
      </c>
    </row>
    <row r="15" spans="1:8" x14ac:dyDescent="0.3">
      <c r="A15" s="1" t="s">
        <v>10</v>
      </c>
      <c r="B15" s="4">
        <v>935.4</v>
      </c>
      <c r="C15" s="4">
        <v>76.78</v>
      </c>
      <c r="D15" s="4">
        <v>143.09</v>
      </c>
      <c r="E15" s="4">
        <v>1155.27</v>
      </c>
      <c r="F15" s="4"/>
      <c r="G15" s="4"/>
      <c r="H15" s="4"/>
    </row>
    <row r="16" spans="1:8" x14ac:dyDescent="0.3">
      <c r="A16" s="1" t="s">
        <v>16</v>
      </c>
      <c r="B16" s="4">
        <v>43.1</v>
      </c>
      <c r="C16" s="4">
        <v>117.03</v>
      </c>
      <c r="D16" s="4">
        <v>313.7</v>
      </c>
      <c r="E16" s="4">
        <v>473.83</v>
      </c>
      <c r="F16" s="9">
        <f>E16/E17-1</f>
        <v>-0.54922274863481557</v>
      </c>
      <c r="G16" s="7">
        <f>E16/$E$67</f>
        <v>3.1139858269382811E-2</v>
      </c>
      <c r="H16" s="4">
        <v>-577.30999999999995</v>
      </c>
    </row>
    <row r="17" spans="1:8" x14ac:dyDescent="0.3">
      <c r="A17" s="1" t="s">
        <v>10</v>
      </c>
      <c r="B17" s="4">
        <v>684.93</v>
      </c>
      <c r="C17" s="4">
        <v>77.45</v>
      </c>
      <c r="D17" s="4">
        <v>288.76</v>
      </c>
      <c r="E17" s="4">
        <v>1051.1400000000001</v>
      </c>
      <c r="F17" s="4"/>
      <c r="G17" s="4"/>
      <c r="H17" s="4"/>
    </row>
    <row r="18" spans="1:8" x14ac:dyDescent="0.3">
      <c r="A18" s="1" t="s">
        <v>17</v>
      </c>
      <c r="B18" s="4">
        <v>967.71</v>
      </c>
      <c r="C18" s="4">
        <v>66.94</v>
      </c>
      <c r="D18" s="4">
        <v>219.57</v>
      </c>
      <c r="E18" s="4">
        <v>1254.22</v>
      </c>
      <c r="F18" s="9">
        <f>E18/E19-1</f>
        <v>0.55854064666848924</v>
      </c>
      <c r="G18" s="7">
        <f>E18/$E$67</f>
        <v>8.2426678426071182E-2</v>
      </c>
      <c r="H18" s="4">
        <v>449.48</v>
      </c>
    </row>
    <row r="19" spans="1:8" x14ac:dyDescent="0.3">
      <c r="A19" s="1" t="s">
        <v>10</v>
      </c>
      <c r="B19" s="4">
        <v>487.02</v>
      </c>
      <c r="C19" s="4">
        <v>18.12</v>
      </c>
      <c r="D19" s="4">
        <v>299.60000000000002</v>
      </c>
      <c r="E19" s="4">
        <v>804.74</v>
      </c>
      <c r="F19" s="4"/>
      <c r="G19" s="4"/>
      <c r="H19" s="4"/>
    </row>
    <row r="20" spans="1:8" x14ac:dyDescent="0.3">
      <c r="A20" s="1" t="s">
        <v>18</v>
      </c>
      <c r="B20" s="4">
        <v>903.54</v>
      </c>
      <c r="C20" s="4">
        <v>0</v>
      </c>
      <c r="D20" s="4">
        <v>94.05</v>
      </c>
      <c r="E20" s="4">
        <v>997.59</v>
      </c>
      <c r="F20" s="9">
        <f>E20/E21-1</f>
        <v>-0.41454955192873111</v>
      </c>
      <c r="G20" s="7">
        <f>E20/$E$67</f>
        <v>6.5561089865465674E-2</v>
      </c>
      <c r="H20" s="4">
        <v>-706.38</v>
      </c>
    </row>
    <row r="21" spans="1:8" x14ac:dyDescent="0.3">
      <c r="A21" s="1" t="s">
        <v>10</v>
      </c>
      <c r="B21" s="4">
        <v>1654.35</v>
      </c>
      <c r="C21" s="4">
        <v>0</v>
      </c>
      <c r="D21" s="4">
        <v>49.62</v>
      </c>
      <c r="E21" s="4">
        <v>1703.97</v>
      </c>
      <c r="F21" s="4"/>
      <c r="G21" s="4"/>
      <c r="H21" s="4"/>
    </row>
    <row r="22" spans="1:8" x14ac:dyDescent="0.3">
      <c r="A22" s="1" t="s">
        <v>19</v>
      </c>
      <c r="B22" s="4">
        <v>0</v>
      </c>
      <c r="C22" s="4">
        <v>0</v>
      </c>
      <c r="D22" s="4">
        <v>7.64</v>
      </c>
      <c r="E22" s="4">
        <v>7.64</v>
      </c>
      <c r="F22" s="4">
        <v>0</v>
      </c>
      <c r="G22" s="7">
        <f>E22/$E$67</f>
        <v>5.020967798115034E-4</v>
      </c>
      <c r="H22" s="4">
        <v>7.64</v>
      </c>
    </row>
    <row r="23" spans="1:8" x14ac:dyDescent="0.3">
      <c r="A23" s="1" t="s">
        <v>10</v>
      </c>
      <c r="B23" s="4">
        <v>0</v>
      </c>
      <c r="C23" s="4">
        <v>0</v>
      </c>
      <c r="D23" s="4">
        <v>0</v>
      </c>
      <c r="E23" s="4">
        <v>0</v>
      </c>
      <c r="F23" s="4"/>
      <c r="G23" s="4"/>
      <c r="H23" s="4"/>
    </row>
    <row r="24" spans="1:8" x14ac:dyDescent="0.3">
      <c r="A24" s="1" t="s">
        <v>20</v>
      </c>
      <c r="B24" s="4">
        <v>17.12</v>
      </c>
      <c r="C24" s="4">
        <v>0</v>
      </c>
      <c r="D24" s="4">
        <v>14.39</v>
      </c>
      <c r="E24" s="4">
        <v>31.51</v>
      </c>
      <c r="F24" s="9">
        <f>E24/E25-1</f>
        <v>-0.89408759369432955</v>
      </c>
      <c r="G24" s="7">
        <f>E24/$E$67</f>
        <v>2.0708206193534653E-3</v>
      </c>
      <c r="H24" s="4">
        <v>-266</v>
      </c>
    </row>
    <row r="25" spans="1:8" x14ac:dyDescent="0.3">
      <c r="A25" s="1" t="s">
        <v>10</v>
      </c>
      <c r="B25" s="4">
        <v>297.51</v>
      </c>
      <c r="C25" s="4">
        <v>0</v>
      </c>
      <c r="D25" s="4">
        <v>0</v>
      </c>
      <c r="E25" s="4">
        <v>297.51</v>
      </c>
      <c r="F25" s="4"/>
      <c r="G25" s="4"/>
      <c r="H25" s="4"/>
    </row>
    <row r="26" spans="1:8" x14ac:dyDescent="0.3">
      <c r="A26" s="1" t="s">
        <v>21</v>
      </c>
      <c r="B26" s="4">
        <v>0</v>
      </c>
      <c r="C26" s="4">
        <v>0</v>
      </c>
      <c r="D26" s="4">
        <v>31.89</v>
      </c>
      <c r="E26" s="4">
        <v>31.89</v>
      </c>
      <c r="F26" s="9">
        <f>E26/E27-1</f>
        <v>-0.11637572734829604</v>
      </c>
      <c r="G26" s="7">
        <f>E26/$E$67</f>
        <v>2.0957940193964456E-3</v>
      </c>
      <c r="H26" s="4">
        <v>-4.2</v>
      </c>
    </row>
    <row r="27" spans="1:8" x14ac:dyDescent="0.3">
      <c r="A27" s="1" t="s">
        <v>10</v>
      </c>
      <c r="B27" s="4">
        <v>0</v>
      </c>
      <c r="C27" s="4">
        <v>0</v>
      </c>
      <c r="D27" s="4">
        <v>36.090000000000003</v>
      </c>
      <c r="E27" s="4">
        <v>36.090000000000003</v>
      </c>
      <c r="F27" s="4"/>
      <c r="G27" s="4"/>
      <c r="H27" s="4"/>
    </row>
    <row r="28" spans="1:8" x14ac:dyDescent="0.3">
      <c r="A28" s="1" t="s">
        <v>22</v>
      </c>
      <c r="B28" s="1">
        <v>0</v>
      </c>
      <c r="C28" s="1">
        <v>0</v>
      </c>
      <c r="D28" s="1">
        <v>18.420000000000002</v>
      </c>
      <c r="E28" s="1">
        <v>18.420000000000002</v>
      </c>
      <c r="F28" s="9">
        <f>E28/E29-1</f>
        <v>0.76775431861804244</v>
      </c>
      <c r="G28" s="7">
        <f>E28/$E$67</f>
        <v>1.2105527073465829E-3</v>
      </c>
      <c r="H28" s="1">
        <v>8</v>
      </c>
    </row>
    <row r="29" spans="1:8" x14ac:dyDescent="0.3">
      <c r="A29" s="1" t="s">
        <v>10</v>
      </c>
      <c r="B29" s="1">
        <v>0</v>
      </c>
      <c r="C29" s="1">
        <v>0</v>
      </c>
      <c r="D29" s="1">
        <v>10.42</v>
      </c>
      <c r="E29" s="1">
        <v>10.42</v>
      </c>
      <c r="F29" s="1"/>
      <c r="G29" s="1"/>
      <c r="H29" s="1"/>
    </row>
    <row r="30" spans="1:8" x14ac:dyDescent="0.3">
      <c r="A30" s="1" t="s">
        <v>23</v>
      </c>
      <c r="B30" s="4">
        <v>0.08</v>
      </c>
      <c r="C30" s="4">
        <v>0</v>
      </c>
      <c r="D30" s="4">
        <v>265.74</v>
      </c>
      <c r="E30" s="4">
        <v>265.82</v>
      </c>
      <c r="F30" s="9">
        <f>E30/E31-1</f>
        <v>-3.9112203585887739E-2</v>
      </c>
      <c r="G30" s="7">
        <f>E30/$E$67</f>
        <v>1.7469550524802858E-2</v>
      </c>
      <c r="H30" s="4">
        <v>-10.82</v>
      </c>
    </row>
    <row r="31" spans="1:8" x14ac:dyDescent="0.3">
      <c r="A31" s="1" t="s">
        <v>10</v>
      </c>
      <c r="B31" s="4">
        <v>0.08</v>
      </c>
      <c r="C31" s="4">
        <v>0</v>
      </c>
      <c r="D31" s="4">
        <v>276.56</v>
      </c>
      <c r="E31" s="4">
        <v>276.64</v>
      </c>
      <c r="F31" s="4"/>
      <c r="G31" s="7"/>
      <c r="H31" s="4"/>
    </row>
    <row r="32" spans="1:8" x14ac:dyDescent="0.3">
      <c r="A32" s="1" t="s">
        <v>24</v>
      </c>
      <c r="B32" s="4">
        <v>0</v>
      </c>
      <c r="C32" s="4">
        <v>0</v>
      </c>
      <c r="D32" s="4">
        <v>0</v>
      </c>
      <c r="E32" s="4">
        <v>0</v>
      </c>
      <c r="F32" s="4">
        <v>0</v>
      </c>
      <c r="G32" s="4">
        <v>0</v>
      </c>
      <c r="H32" s="4">
        <v>0</v>
      </c>
    </row>
    <row r="33" spans="1:8" x14ac:dyDescent="0.3">
      <c r="A33" s="1" t="s">
        <v>10</v>
      </c>
      <c r="B33" s="4">
        <v>0</v>
      </c>
      <c r="C33" s="4">
        <v>0</v>
      </c>
      <c r="D33" s="4">
        <v>0</v>
      </c>
      <c r="E33" s="4">
        <v>0</v>
      </c>
      <c r="F33" s="4"/>
      <c r="G33" s="4"/>
      <c r="H33" s="4"/>
    </row>
    <row r="34" spans="1:8" x14ac:dyDescent="0.3">
      <c r="A34" s="1" t="s">
        <v>25</v>
      </c>
      <c r="B34" s="4">
        <v>0</v>
      </c>
      <c r="C34" s="4">
        <v>0</v>
      </c>
      <c r="D34" s="4">
        <v>4.05</v>
      </c>
      <c r="E34" s="4">
        <v>4.05</v>
      </c>
      <c r="F34" s="4">
        <v>3581.82</v>
      </c>
      <c r="G34" s="7">
        <f>E34/$E$67</f>
        <v>2.6616386887913469E-4</v>
      </c>
      <c r="H34" s="4">
        <v>3.94</v>
      </c>
    </row>
    <row r="35" spans="1:8" x14ac:dyDescent="0.3">
      <c r="A35" s="1" t="s">
        <v>10</v>
      </c>
      <c r="B35" s="4">
        <v>0</v>
      </c>
      <c r="C35" s="4">
        <v>0</v>
      </c>
      <c r="D35" s="4">
        <v>0.11</v>
      </c>
      <c r="E35" s="4">
        <v>0.11</v>
      </c>
      <c r="F35" s="4"/>
      <c r="G35" s="4"/>
      <c r="H35" s="4"/>
    </row>
    <row r="36" spans="1:8" x14ac:dyDescent="0.3">
      <c r="A36" s="1" t="s">
        <v>26</v>
      </c>
      <c r="B36" s="4">
        <v>0</v>
      </c>
      <c r="C36" s="4">
        <v>0</v>
      </c>
      <c r="D36" s="4">
        <v>11.67</v>
      </c>
      <c r="E36" s="4">
        <v>11.67</v>
      </c>
      <c r="F36" s="9">
        <f>E36/E37-1</f>
        <v>-8.1825334382376158E-2</v>
      </c>
      <c r="G36" s="7">
        <f>E36/$E$67</f>
        <v>7.6694625921469182E-4</v>
      </c>
      <c r="H36" s="4">
        <v>-1.04</v>
      </c>
    </row>
    <row r="37" spans="1:8" x14ac:dyDescent="0.3">
      <c r="A37" s="1" t="s">
        <v>10</v>
      </c>
      <c r="B37" s="4">
        <v>0</v>
      </c>
      <c r="C37" s="4">
        <v>0</v>
      </c>
      <c r="D37" s="4">
        <v>12.71</v>
      </c>
      <c r="E37" s="4">
        <v>12.71</v>
      </c>
      <c r="F37" s="4"/>
      <c r="G37" s="4"/>
      <c r="H37" s="4"/>
    </row>
    <row r="38" spans="1:8" x14ac:dyDescent="0.3">
      <c r="A38" s="1" t="s">
        <v>27</v>
      </c>
      <c r="B38" s="4">
        <v>1499.97</v>
      </c>
      <c r="C38" s="4">
        <v>25.12</v>
      </c>
      <c r="D38" s="4">
        <v>124.22</v>
      </c>
      <c r="E38" s="4">
        <v>1649.31</v>
      </c>
      <c r="F38" s="9">
        <f>E38/E39-1</f>
        <v>0.41280623608017808</v>
      </c>
      <c r="G38" s="7">
        <f>E38/$E$67</f>
        <v>0.10839178532865323</v>
      </c>
      <c r="H38" s="4">
        <v>481.91</v>
      </c>
    </row>
    <row r="39" spans="1:8" x14ac:dyDescent="0.3">
      <c r="A39" s="1" t="s">
        <v>10</v>
      </c>
      <c r="B39" s="4">
        <v>1014.24</v>
      </c>
      <c r="C39" s="4">
        <v>26.44</v>
      </c>
      <c r="D39" s="4">
        <v>126.72</v>
      </c>
      <c r="E39" s="4">
        <v>1167.4000000000001</v>
      </c>
      <c r="F39" s="4"/>
      <c r="G39" s="4"/>
      <c r="H39" s="4"/>
    </row>
    <row r="40" spans="1:8" x14ac:dyDescent="0.3">
      <c r="A40" s="1" t="s">
        <v>28</v>
      </c>
      <c r="B40" s="4">
        <v>0</v>
      </c>
      <c r="C40" s="4">
        <v>0</v>
      </c>
      <c r="D40" s="4">
        <v>33.69</v>
      </c>
      <c r="E40" s="4">
        <v>33.69</v>
      </c>
      <c r="F40" s="9">
        <f>E40/E41-1</f>
        <v>0.26463963963963955</v>
      </c>
      <c r="G40" s="7">
        <f>E40/$E$67</f>
        <v>2.2140890722316163E-3</v>
      </c>
      <c r="H40" s="4">
        <v>7.05</v>
      </c>
    </row>
    <row r="41" spans="1:8" x14ac:dyDescent="0.3">
      <c r="A41" s="1" t="s">
        <v>10</v>
      </c>
      <c r="B41" s="4">
        <v>0</v>
      </c>
      <c r="C41" s="4">
        <v>0</v>
      </c>
      <c r="D41" s="4">
        <v>26.64</v>
      </c>
      <c r="E41" s="4">
        <v>26.64</v>
      </c>
      <c r="F41" s="4"/>
      <c r="G41" s="4"/>
      <c r="H41" s="4"/>
    </row>
    <row r="42" spans="1:8" x14ac:dyDescent="0.3">
      <c r="A42" s="1" t="s">
        <v>29</v>
      </c>
      <c r="B42" s="4">
        <v>392.66</v>
      </c>
      <c r="C42" s="4">
        <v>235.57</v>
      </c>
      <c r="D42" s="4">
        <v>365.67</v>
      </c>
      <c r="E42" s="4">
        <v>993.9</v>
      </c>
      <c r="F42" s="9">
        <f>E42/E43-1</f>
        <v>0.26296126867947534</v>
      </c>
      <c r="G42" s="7">
        <f>E42/$E$67</f>
        <v>6.5318585007153568E-2</v>
      </c>
      <c r="H42" s="4">
        <v>206.94</v>
      </c>
    </row>
    <row r="43" spans="1:8" x14ac:dyDescent="0.3">
      <c r="A43" s="1" t="s">
        <v>10</v>
      </c>
      <c r="B43" s="4">
        <v>330.57</v>
      </c>
      <c r="C43" s="4">
        <v>150.72999999999999</v>
      </c>
      <c r="D43" s="4">
        <v>305.66000000000003</v>
      </c>
      <c r="E43" s="4">
        <v>786.96</v>
      </c>
      <c r="F43" s="4"/>
      <c r="G43" s="4"/>
      <c r="H43" s="4"/>
    </row>
    <row r="44" spans="1:8" x14ac:dyDescent="0.3">
      <c r="A44" s="1" t="s">
        <v>30</v>
      </c>
      <c r="B44" s="4">
        <v>0</v>
      </c>
      <c r="C44" s="4">
        <v>45.53</v>
      </c>
      <c r="D44" s="4">
        <v>1056.6199999999999</v>
      </c>
      <c r="E44" s="4">
        <v>1102.1500000000001</v>
      </c>
      <c r="F44" s="9">
        <f>E44/E45-1</f>
        <v>1.5188917340603902E-2</v>
      </c>
      <c r="G44" s="7">
        <f>E44/$E$67</f>
        <v>7.2432718045713163E-2</v>
      </c>
      <c r="H44" s="4">
        <v>16.489999999999998</v>
      </c>
    </row>
    <row r="45" spans="1:8" x14ac:dyDescent="0.3">
      <c r="A45" s="1" t="s">
        <v>10</v>
      </c>
      <c r="B45" s="4">
        <v>-0.04</v>
      </c>
      <c r="C45" s="4">
        <v>250.23</v>
      </c>
      <c r="D45" s="4">
        <v>835.47</v>
      </c>
      <c r="E45" s="4">
        <v>1085.6600000000001</v>
      </c>
      <c r="F45" s="4"/>
      <c r="G45" s="4"/>
      <c r="H45" s="4"/>
    </row>
    <row r="46" spans="1:8" x14ac:dyDescent="0.3">
      <c r="A46" s="1" t="s">
        <v>31</v>
      </c>
      <c r="B46" s="4">
        <v>64.34</v>
      </c>
      <c r="C46" s="4">
        <v>0</v>
      </c>
      <c r="D46" s="4">
        <v>226.51</v>
      </c>
      <c r="E46" s="4">
        <v>290.85000000000002</v>
      </c>
      <c r="F46" s="9">
        <f>E46/E47-1</f>
        <v>0.13875729219686006</v>
      </c>
      <c r="G46" s="7">
        <f>E46/$E$67</f>
        <v>1.911450895394971E-2</v>
      </c>
      <c r="H46" s="4">
        <v>35.44</v>
      </c>
    </row>
    <row r="47" spans="1:8" x14ac:dyDescent="0.3">
      <c r="A47" s="1" t="s">
        <v>10</v>
      </c>
      <c r="B47" s="4">
        <v>59.82</v>
      </c>
      <c r="C47" s="4">
        <v>0</v>
      </c>
      <c r="D47" s="4">
        <v>195.59</v>
      </c>
      <c r="E47" s="4">
        <v>255.41</v>
      </c>
      <c r="F47" s="4"/>
      <c r="G47" s="4"/>
      <c r="H47" s="4"/>
    </row>
    <row r="48" spans="1:8" x14ac:dyDescent="0.3">
      <c r="A48" s="1" t="s">
        <v>32</v>
      </c>
      <c r="B48" s="4">
        <v>265</v>
      </c>
      <c r="C48" s="4">
        <v>0</v>
      </c>
      <c r="D48" s="4">
        <v>338.97</v>
      </c>
      <c r="E48" s="4">
        <v>603.97</v>
      </c>
      <c r="F48" s="9">
        <f>E48/E49-1</f>
        <v>0.92844599125131722</v>
      </c>
      <c r="G48" s="7">
        <f>E48/$E$67</f>
        <v>3.9692590589365674E-2</v>
      </c>
      <c r="H48" s="4">
        <v>290.77999999999997</v>
      </c>
    </row>
    <row r="49" spans="1:8" x14ac:dyDescent="0.3">
      <c r="A49" s="1" t="s">
        <v>10</v>
      </c>
      <c r="B49" s="4">
        <v>-0.03</v>
      </c>
      <c r="C49" s="4">
        <v>0</v>
      </c>
      <c r="D49" s="4">
        <v>313.22000000000003</v>
      </c>
      <c r="E49" s="4">
        <v>313.19</v>
      </c>
      <c r="F49" s="4"/>
      <c r="G49" s="4"/>
      <c r="H49" s="4"/>
    </row>
    <row r="50" spans="1:8" x14ac:dyDescent="0.3">
      <c r="A50" s="1" t="s">
        <v>33</v>
      </c>
      <c r="B50" s="4">
        <v>186.69</v>
      </c>
      <c r="C50" s="4">
        <v>4.29</v>
      </c>
      <c r="D50" s="4">
        <v>79.599999999999994</v>
      </c>
      <c r="E50" s="4">
        <v>270.58</v>
      </c>
      <c r="F50" s="9">
        <f>E50/E51-1</f>
        <v>-3.6636166197885234E-2</v>
      </c>
      <c r="G50" s="7">
        <f>E50/$E$67</f>
        <v>1.7782375220078087E-2</v>
      </c>
      <c r="H50" s="4">
        <v>-10.29</v>
      </c>
    </row>
    <row r="51" spans="1:8" x14ac:dyDescent="0.3">
      <c r="A51" s="1" t="s">
        <v>10</v>
      </c>
      <c r="B51" s="4">
        <v>232.07</v>
      </c>
      <c r="C51" s="4">
        <v>6.71</v>
      </c>
      <c r="D51" s="4">
        <v>42.09</v>
      </c>
      <c r="E51" s="4">
        <v>280.87</v>
      </c>
      <c r="F51" s="4"/>
      <c r="G51" s="4"/>
      <c r="H51" s="4"/>
    </row>
    <row r="52" spans="1:8" x14ac:dyDescent="0.3">
      <c r="A52" s="1" t="s">
        <v>34</v>
      </c>
      <c r="B52" s="4">
        <v>0</v>
      </c>
      <c r="C52" s="4">
        <v>0</v>
      </c>
      <c r="D52" s="4">
        <v>45.14</v>
      </c>
      <c r="E52" s="4">
        <v>45.14</v>
      </c>
      <c r="F52" s="9">
        <f>E52/E53-1</f>
        <v>1.5077777777777777</v>
      </c>
      <c r="G52" s="7">
        <f>E52/$E$67</f>
        <v>2.9665770472108986E-3</v>
      </c>
      <c r="H52" s="4">
        <v>27.14</v>
      </c>
    </row>
    <row r="53" spans="1:8" x14ac:dyDescent="0.3">
      <c r="A53" s="1" t="s">
        <v>10</v>
      </c>
      <c r="B53" s="4">
        <v>0</v>
      </c>
      <c r="C53" s="4">
        <v>0</v>
      </c>
      <c r="D53" s="4">
        <v>18</v>
      </c>
      <c r="E53" s="4">
        <v>18</v>
      </c>
      <c r="F53" s="4"/>
      <c r="G53" s="4"/>
      <c r="H53" s="4"/>
    </row>
    <row r="54" spans="1:8" x14ac:dyDescent="0.3">
      <c r="A54" s="1" t="s">
        <v>35</v>
      </c>
      <c r="B54" s="4">
        <v>0</v>
      </c>
      <c r="C54" s="4">
        <v>0</v>
      </c>
      <c r="D54" s="4">
        <v>38.549999999999997</v>
      </c>
      <c r="E54" s="4">
        <v>38.549999999999997</v>
      </c>
      <c r="F54" s="9">
        <f>E54/E55-1</f>
        <v>0.22809812042051592</v>
      </c>
      <c r="G54" s="7">
        <f>E54/$E$67</f>
        <v>2.5334857148865781E-3</v>
      </c>
      <c r="H54" s="4">
        <v>7.16</v>
      </c>
    </row>
    <row r="55" spans="1:8" x14ac:dyDescent="0.3">
      <c r="A55" s="1" t="s">
        <v>10</v>
      </c>
      <c r="B55" s="4">
        <v>0</v>
      </c>
      <c r="C55" s="4">
        <v>0</v>
      </c>
      <c r="D55" s="4">
        <v>31.39</v>
      </c>
      <c r="E55" s="4">
        <v>31.39</v>
      </c>
      <c r="F55" s="4"/>
      <c r="G55" s="4"/>
      <c r="H55" s="4"/>
    </row>
    <row r="56" spans="1:8" x14ac:dyDescent="0.3">
      <c r="A56" s="3" t="s">
        <v>36</v>
      </c>
      <c r="B56" s="5">
        <f>SUM(B4+B6+B8+B10+B12+B12+B14+B16+B18+B20+B22+B24+B26+B28+B30+B30+B32+B34+B36+B38+B40+B42+B44+B46+B48+B50+B52+B54)</f>
        <v>6619.54</v>
      </c>
      <c r="C56" s="5">
        <f>SUM(C4+C6+C8+C10+C12+C12+C14+C16+C18+C20+C22+C24+C26+C28+C30+C30+C32+C34+C36+C38+C40+C42+C44+C46+C48+C50+C52+C54)</f>
        <v>637.11999999999989</v>
      </c>
      <c r="D56" s="5">
        <f>SUM(D4+D6+D8+D10+D12+D12+D14+D16+D18+D20+D22+D24+D26+D28+D30+D30+D32+D34+D36+D38+D40+D42+D44+D46+D48+D50+D52+D54)</f>
        <v>4851.2500000000018</v>
      </c>
      <c r="E56" s="5">
        <f>SUM(E4+E6+E8+E10+E12+E14+E16+E18+E20+E22+E24+E26+E28+E30+E32+E34+E36+E38+E40+E42+E44+E46+E48+E50+E52+E54)</f>
        <v>11724.099999999999</v>
      </c>
      <c r="F56" s="14">
        <f>E56/E57-1</f>
        <v>3.3350931761872982E-2</v>
      </c>
      <c r="G56" s="8">
        <f>E56/$E$67</f>
        <v>0.7705016827471266</v>
      </c>
      <c r="H56" s="5">
        <v>378.39</v>
      </c>
    </row>
    <row r="57" spans="1:8" x14ac:dyDescent="0.3">
      <c r="A57" s="1" t="s">
        <v>37</v>
      </c>
      <c r="B57" s="4">
        <f>SUM(B5+B7+B9+B11+B13+B15+B17+B19+B21+B23+B25+B27+B29+B31+B33+B35+B37+B39+B41+B43+B45+B47+B49+B51+B53+B55)</f>
        <v>6887.0999999999985</v>
      </c>
      <c r="C57" s="4">
        <f>SUM(C5+C7+C9+C11+C13+C15+C17+C19+C21+C23+C25+C27+C29+C31+C33+C35+C37+C39+C41+C43+C45+C47+C49+C51+C53+C55)</f>
        <v>630.49</v>
      </c>
      <c r="D57" s="4">
        <f>SUM(D5+D7+D9+D11+D13+D15+D17+D19+D21+D23+D25+D27+D29+D31+D33+D35+D37+D39+D41+D43+D45+D47+D49+D51+D53+D55)</f>
        <v>3828.1199999999994</v>
      </c>
      <c r="E57" s="4">
        <f>SUM(E5+E7+E9+E11+E13+E15+E17+E19+E21+E23+E25+E27+E29+E31+E33+E35+E37+E39+E41+E43+E45+E47+E49+E51+E53+E55)</f>
        <v>11345.71</v>
      </c>
      <c r="F57" s="4"/>
      <c r="G57" s="4"/>
      <c r="H57" s="4"/>
    </row>
    <row r="58" spans="1:8" x14ac:dyDescent="0.3">
      <c r="A58" s="1" t="s">
        <v>38</v>
      </c>
      <c r="B58" s="6">
        <f>B56/B57-1</f>
        <v>-3.8849443161853126E-2</v>
      </c>
      <c r="C58" s="6">
        <f>C56/C57-1</f>
        <v>1.0515630699931666E-2</v>
      </c>
      <c r="D58" s="6">
        <f>D56/D57-1</f>
        <v>0.26726696132827676</v>
      </c>
      <c r="E58" s="6">
        <f>E56/E57-1</f>
        <v>3.3350931761872982E-2</v>
      </c>
      <c r="F58" s="4"/>
      <c r="G58" s="4"/>
      <c r="H58" s="4"/>
    </row>
    <row r="59" spans="1:8" x14ac:dyDescent="0.3">
      <c r="A59" s="1" t="s">
        <v>58</v>
      </c>
      <c r="B59" s="4"/>
      <c r="C59" s="4"/>
      <c r="D59" s="4"/>
      <c r="E59" s="4"/>
      <c r="F59" s="4"/>
      <c r="G59" s="4"/>
      <c r="H59" s="4"/>
    </row>
    <row r="60" spans="1:8" x14ac:dyDescent="0.3">
      <c r="A60" s="1" t="s">
        <v>59</v>
      </c>
      <c r="B60" s="4">
        <v>2721.76</v>
      </c>
      <c r="C60" s="4">
        <v>0</v>
      </c>
      <c r="D60" s="4">
        <v>29.43</v>
      </c>
      <c r="E60" s="4">
        <v>2751.19</v>
      </c>
      <c r="F60" s="9">
        <f>E60/E61-1</f>
        <v>-0.58962513928064808</v>
      </c>
      <c r="G60" s="7">
        <f>E60/$E$67</f>
        <v>0.18080675911644112</v>
      </c>
      <c r="H60" s="4">
        <v>-3952.9</v>
      </c>
    </row>
    <row r="61" spans="1:8" x14ac:dyDescent="0.3">
      <c r="A61" s="1" t="s">
        <v>10</v>
      </c>
      <c r="B61" s="4">
        <v>6645.64</v>
      </c>
      <c r="C61" s="4">
        <v>0</v>
      </c>
      <c r="D61" s="4">
        <v>58.45</v>
      </c>
      <c r="E61" s="4">
        <v>6704.09</v>
      </c>
      <c r="F61" s="4"/>
      <c r="G61" s="4"/>
      <c r="H61" s="4"/>
    </row>
    <row r="62" spans="1:8" x14ac:dyDescent="0.3">
      <c r="A62" s="1" t="s">
        <v>60</v>
      </c>
      <c r="B62" s="4">
        <v>0</v>
      </c>
      <c r="C62" s="4">
        <v>740.9</v>
      </c>
      <c r="D62" s="4">
        <v>0</v>
      </c>
      <c r="E62" s="4">
        <v>740.9</v>
      </c>
      <c r="F62" s="9">
        <f>E62/E63-1</f>
        <v>9.8980969191746926E-2</v>
      </c>
      <c r="G62" s="7">
        <f>E62/$E$67</f>
        <v>4.8691558136432313E-2</v>
      </c>
      <c r="H62" s="4">
        <v>66.73</v>
      </c>
    </row>
    <row r="63" spans="1:8" x14ac:dyDescent="0.3">
      <c r="A63" s="1" t="s">
        <v>10</v>
      </c>
      <c r="B63" s="4">
        <v>0</v>
      </c>
      <c r="C63" s="4">
        <v>674.17</v>
      </c>
      <c r="D63" s="4">
        <v>0</v>
      </c>
      <c r="E63" s="4">
        <v>674.17</v>
      </c>
      <c r="F63" s="4"/>
      <c r="G63" s="4"/>
      <c r="H63" s="4"/>
    </row>
    <row r="64" spans="1:8" x14ac:dyDescent="0.3">
      <c r="A64" s="3" t="s">
        <v>61</v>
      </c>
      <c r="B64" s="5">
        <v>2721.76</v>
      </c>
      <c r="C64" s="5">
        <v>740.9</v>
      </c>
      <c r="D64" s="5">
        <v>29.43</v>
      </c>
      <c r="E64" s="5">
        <v>3492.09</v>
      </c>
      <c r="F64" s="14">
        <f>E64/E65-1</f>
        <v>-0.5267054834066569</v>
      </c>
      <c r="G64" s="8">
        <f>E64/$E$67</f>
        <v>0.22949831725287345</v>
      </c>
      <c r="H64" s="5">
        <v>-3886.17</v>
      </c>
    </row>
    <row r="65" spans="1:8" x14ac:dyDescent="0.3">
      <c r="A65" s="1" t="s">
        <v>37</v>
      </c>
      <c r="B65" s="13">
        <v>6645.64</v>
      </c>
      <c r="C65" s="13">
        <v>674.17</v>
      </c>
      <c r="D65" s="13">
        <v>58.45</v>
      </c>
      <c r="E65" s="13">
        <v>7378.26</v>
      </c>
      <c r="F65" s="5"/>
      <c r="G65" s="5"/>
      <c r="H65" s="5"/>
    </row>
    <row r="66" spans="1:8" x14ac:dyDescent="0.3">
      <c r="A66" s="1" t="s">
        <v>38</v>
      </c>
      <c r="B66" s="6">
        <f>B64/B65-1</f>
        <v>-0.59044426119982418</v>
      </c>
      <c r="C66" s="6">
        <f>C64/C65-1</f>
        <v>9.8980969191746926E-2</v>
      </c>
      <c r="D66" s="6">
        <f>D64/D65-1</f>
        <v>-0.49649272882805817</v>
      </c>
      <c r="E66" s="6">
        <f>E64/E65-1</f>
        <v>-0.5267054834066569</v>
      </c>
      <c r="F66" s="4"/>
      <c r="G66" s="4"/>
      <c r="H66" s="4"/>
    </row>
    <row r="67" spans="1:8" x14ac:dyDescent="0.3">
      <c r="A67" s="3" t="s">
        <v>48</v>
      </c>
      <c r="B67" s="5">
        <f t="shared" ref="B67:E68" si="0">B56+B64</f>
        <v>9341.2999999999993</v>
      </c>
      <c r="C67" s="5">
        <f t="shared" si="0"/>
        <v>1378.02</v>
      </c>
      <c r="D67" s="5">
        <f t="shared" si="0"/>
        <v>4880.6800000000021</v>
      </c>
      <c r="E67" s="5">
        <f t="shared" si="0"/>
        <v>15216.189999999999</v>
      </c>
      <c r="F67" s="14">
        <f>E67/E68-1</f>
        <v>-0.18734168020991282</v>
      </c>
      <c r="G67" s="8">
        <f>E67/$E$67</f>
        <v>1</v>
      </c>
      <c r="H67" s="5">
        <v>-3507.78</v>
      </c>
    </row>
    <row r="68" spans="1:8" x14ac:dyDescent="0.3">
      <c r="A68" s="1" t="s">
        <v>37</v>
      </c>
      <c r="B68" s="4">
        <f t="shared" si="0"/>
        <v>13532.739999999998</v>
      </c>
      <c r="C68" s="4">
        <f t="shared" si="0"/>
        <v>1304.6599999999999</v>
      </c>
      <c r="D68" s="4">
        <f t="shared" si="0"/>
        <v>3886.5699999999993</v>
      </c>
      <c r="E68" s="4">
        <f t="shared" si="0"/>
        <v>18723.97</v>
      </c>
      <c r="F68" s="4"/>
      <c r="G68" s="4"/>
      <c r="H68" s="4"/>
    </row>
    <row r="69" spans="1:8" x14ac:dyDescent="0.3">
      <c r="A69" s="1" t="s">
        <v>38</v>
      </c>
      <c r="B69" s="6">
        <f>B67/B68-1</f>
        <v>-0.30972589438650266</v>
      </c>
      <c r="C69" s="6">
        <f>C67/C68-1</f>
        <v>5.622920914261198E-2</v>
      </c>
      <c r="D69" s="6">
        <f>D67/D68-1</f>
        <v>0.2557808041537919</v>
      </c>
      <c r="E69" s="4">
        <v>-18.73</v>
      </c>
      <c r="F69" s="4"/>
      <c r="G69" s="4"/>
      <c r="H69" s="4"/>
    </row>
    <row r="70" spans="1:8" x14ac:dyDescent="0.3">
      <c r="A70" s="1" t="s">
        <v>49</v>
      </c>
      <c r="B70" s="7">
        <f>B67/$E$67</f>
        <v>0.61390532058287917</v>
      </c>
      <c r="C70" s="7">
        <f>C67/$E$67</f>
        <v>9.0562749282179056E-2</v>
      </c>
      <c r="D70" s="7">
        <f>D67/$E$67</f>
        <v>0.32075572137309027</v>
      </c>
      <c r="E70" s="7">
        <f>E67/$E$67</f>
        <v>1</v>
      </c>
      <c r="F70" s="4"/>
      <c r="G70" s="4"/>
      <c r="H70" s="4"/>
    </row>
    <row r="71" spans="1:8" x14ac:dyDescent="0.3">
      <c r="A71" s="1" t="s">
        <v>50</v>
      </c>
      <c r="B71" s="7">
        <f>B68/$E$68</f>
        <v>0.72274950237583147</v>
      </c>
      <c r="C71" s="7">
        <f>C68/$E$68</f>
        <v>6.9678599143237235E-2</v>
      </c>
      <c r="D71" s="7">
        <f>D68/$E$68</f>
        <v>0.20757189848093108</v>
      </c>
      <c r="E71" s="7">
        <f>E68/$E$68</f>
        <v>1</v>
      </c>
      <c r="F71" s="4"/>
      <c r="G71" s="4"/>
      <c r="H71" s="4"/>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3"/>
  <sheetViews>
    <sheetView tabSelected="1" topLeftCell="A16" workbookViewId="0">
      <selection activeCell="K27" sqref="K27"/>
    </sheetView>
  </sheetViews>
  <sheetFormatPr defaultRowHeight="14.4" x14ac:dyDescent="0.3"/>
  <cols>
    <col min="1" max="1" width="39.88671875" customWidth="1"/>
    <col min="2" max="2" width="10.44140625" bestFit="1" customWidth="1"/>
    <col min="3" max="5" width="9.44140625" bestFit="1" customWidth="1"/>
    <col min="6" max="6" width="10.88671875" bestFit="1" customWidth="1"/>
    <col min="7" max="10" width="10.44140625" bestFit="1" customWidth="1"/>
    <col min="11" max="11" width="9" bestFit="1" customWidth="1"/>
    <col min="12" max="13" width="9.44140625" bestFit="1" customWidth="1"/>
    <col min="14" max="14" width="12.6640625" customWidth="1"/>
    <col min="15" max="15" width="14.5546875" customWidth="1"/>
    <col min="16" max="17" width="9" bestFit="1" customWidth="1"/>
    <col min="18" max="18" width="12.21875" customWidth="1"/>
  </cols>
  <sheetData>
    <row r="1" spans="1:18" ht="32.4" customHeight="1" x14ac:dyDescent="0.3">
      <c r="A1" s="15" t="s">
        <v>75</v>
      </c>
      <c r="B1" s="15"/>
      <c r="C1" s="15"/>
      <c r="D1" s="15"/>
      <c r="E1" s="15"/>
      <c r="F1" s="15"/>
      <c r="G1" s="15"/>
      <c r="H1" s="15"/>
      <c r="I1" s="15"/>
      <c r="J1" s="15"/>
      <c r="K1" s="15"/>
      <c r="L1" s="15"/>
      <c r="M1" s="15"/>
      <c r="N1" s="15"/>
      <c r="O1" s="15"/>
      <c r="P1" s="15"/>
      <c r="Q1" s="15"/>
      <c r="R1" s="15"/>
    </row>
    <row r="2" spans="1:18" s="11" customFormat="1" ht="39" customHeight="1" x14ac:dyDescent="0.3">
      <c r="A2" s="10"/>
      <c r="B2" s="12" t="s">
        <v>62</v>
      </c>
      <c r="C2" s="12" t="s">
        <v>63</v>
      </c>
      <c r="D2" s="12" t="s">
        <v>64</v>
      </c>
      <c r="E2" s="12" t="s">
        <v>65</v>
      </c>
      <c r="F2" s="12" t="s">
        <v>66</v>
      </c>
      <c r="G2" s="12" t="s">
        <v>67</v>
      </c>
      <c r="H2" s="12" t="s">
        <v>68</v>
      </c>
      <c r="I2" s="12" t="s">
        <v>69</v>
      </c>
      <c r="J2" s="12" t="s">
        <v>70</v>
      </c>
      <c r="K2" s="12" t="s">
        <v>71</v>
      </c>
      <c r="L2" s="12" t="s">
        <v>72</v>
      </c>
      <c r="M2" s="12" t="s">
        <v>73</v>
      </c>
      <c r="N2" s="12" t="s">
        <v>74</v>
      </c>
      <c r="O2" s="12" t="s">
        <v>4</v>
      </c>
      <c r="P2" s="12" t="s">
        <v>5</v>
      </c>
      <c r="Q2" s="12" t="s">
        <v>6</v>
      </c>
      <c r="R2" s="12" t="s">
        <v>7</v>
      </c>
    </row>
    <row r="3" spans="1:18" x14ac:dyDescent="0.3">
      <c r="A3" s="5" t="s">
        <v>8</v>
      </c>
      <c r="B3" s="4"/>
      <c r="C3" s="4"/>
      <c r="D3" s="4"/>
      <c r="E3" s="4"/>
      <c r="F3" s="4"/>
      <c r="G3" s="4"/>
      <c r="H3" s="4"/>
      <c r="I3" s="4"/>
      <c r="J3" s="4"/>
      <c r="K3" s="4"/>
      <c r="L3" s="4"/>
      <c r="M3" s="4"/>
      <c r="N3" s="4"/>
      <c r="O3" s="4"/>
      <c r="P3" s="4"/>
      <c r="Q3" s="4"/>
      <c r="R3" s="4"/>
    </row>
    <row r="4" spans="1:18" x14ac:dyDescent="0.3">
      <c r="A4" s="4" t="s">
        <v>9</v>
      </c>
      <c r="B4" s="4">
        <v>1.9</v>
      </c>
      <c r="C4" s="4">
        <v>0</v>
      </c>
      <c r="D4" s="4">
        <v>0</v>
      </c>
      <c r="E4" s="4">
        <v>0</v>
      </c>
      <c r="F4" s="4">
        <v>0</v>
      </c>
      <c r="G4" s="4">
        <v>611.29</v>
      </c>
      <c r="H4" s="4">
        <v>257.60000000000002</v>
      </c>
      <c r="I4" s="4">
        <v>353.7</v>
      </c>
      <c r="J4" s="4">
        <v>825.68</v>
      </c>
      <c r="K4" s="4">
        <v>0</v>
      </c>
      <c r="L4" s="4">
        <v>42.46</v>
      </c>
      <c r="M4" s="4">
        <v>9.94</v>
      </c>
      <c r="N4" s="4">
        <v>99.04</v>
      </c>
      <c r="O4" s="4">
        <v>1590.32</v>
      </c>
      <c r="P4" s="9">
        <f>O4/O5-1</f>
        <v>0.38491012958060478</v>
      </c>
      <c r="Q4" s="7">
        <f>O4/$O$87</f>
        <v>8.8542288669396438E-3</v>
      </c>
      <c r="R4" s="4">
        <v>442</v>
      </c>
    </row>
    <row r="5" spans="1:18" x14ac:dyDescent="0.3">
      <c r="A5" s="4" t="s">
        <v>10</v>
      </c>
      <c r="B5" s="4">
        <v>0.01</v>
      </c>
      <c r="C5" s="4">
        <v>0</v>
      </c>
      <c r="D5" s="4">
        <v>0</v>
      </c>
      <c r="E5" s="4">
        <v>0</v>
      </c>
      <c r="F5" s="4">
        <v>0</v>
      </c>
      <c r="G5" s="4">
        <v>512.30999999999995</v>
      </c>
      <c r="H5" s="4">
        <v>208.34</v>
      </c>
      <c r="I5" s="4">
        <v>303.97000000000003</v>
      </c>
      <c r="J5" s="4">
        <v>571.29999999999995</v>
      </c>
      <c r="K5" s="4">
        <v>0</v>
      </c>
      <c r="L5" s="4">
        <v>17.829999999999998</v>
      </c>
      <c r="M5" s="4">
        <v>6.28</v>
      </c>
      <c r="N5" s="4">
        <v>40.590000000000003</v>
      </c>
      <c r="O5" s="4">
        <v>1148.32</v>
      </c>
      <c r="P5" s="4"/>
      <c r="Q5" s="4"/>
      <c r="R5" s="4"/>
    </row>
    <row r="6" spans="1:18" x14ac:dyDescent="0.3">
      <c r="A6" s="4" t="s">
        <v>11</v>
      </c>
      <c r="B6" s="4">
        <v>1416.86</v>
      </c>
      <c r="C6" s="4">
        <v>363</v>
      </c>
      <c r="D6" s="4">
        <v>283.44</v>
      </c>
      <c r="E6" s="4">
        <v>79.56</v>
      </c>
      <c r="F6" s="4">
        <v>333.07</v>
      </c>
      <c r="G6" s="4">
        <v>3902.86</v>
      </c>
      <c r="H6" s="4">
        <v>1769.38</v>
      </c>
      <c r="I6" s="4">
        <v>2133.48</v>
      </c>
      <c r="J6" s="4">
        <v>4524.82</v>
      </c>
      <c r="K6" s="4">
        <v>8.52</v>
      </c>
      <c r="L6" s="4">
        <v>517.04</v>
      </c>
      <c r="M6" s="4">
        <v>114.47</v>
      </c>
      <c r="N6" s="4">
        <v>1617.37</v>
      </c>
      <c r="O6" s="4">
        <v>12798.01</v>
      </c>
      <c r="P6" s="9">
        <f>O6/O7-1</f>
        <v>0.10763661100504218</v>
      </c>
      <c r="Q6" s="7">
        <f>O6/$O$87</f>
        <v>7.1253904611262034E-2</v>
      </c>
      <c r="R6" s="4">
        <v>1243.67</v>
      </c>
    </row>
    <row r="7" spans="1:18" x14ac:dyDescent="0.3">
      <c r="A7" s="4" t="s">
        <v>10</v>
      </c>
      <c r="B7" s="4">
        <v>1743.03</v>
      </c>
      <c r="C7" s="4">
        <v>209.78</v>
      </c>
      <c r="D7" s="4">
        <v>196.21</v>
      </c>
      <c r="E7" s="4">
        <v>13.57</v>
      </c>
      <c r="F7" s="4">
        <v>272.29000000000002</v>
      </c>
      <c r="G7" s="4">
        <v>3403.99</v>
      </c>
      <c r="H7" s="4">
        <v>1547.34</v>
      </c>
      <c r="I7" s="4">
        <v>1856.66</v>
      </c>
      <c r="J7" s="4">
        <v>3711.45</v>
      </c>
      <c r="K7" s="4">
        <v>8.7899999999999991</v>
      </c>
      <c r="L7" s="4">
        <v>511.52</v>
      </c>
      <c r="M7" s="4">
        <v>112.23</v>
      </c>
      <c r="N7" s="4">
        <v>1581.25</v>
      </c>
      <c r="O7" s="4">
        <v>11554.34</v>
      </c>
      <c r="P7" s="4"/>
      <c r="Q7" s="4"/>
      <c r="R7" s="4"/>
    </row>
    <row r="8" spans="1:18" x14ac:dyDescent="0.3">
      <c r="A8" s="4" t="s">
        <v>12</v>
      </c>
      <c r="B8" s="4">
        <v>389.61</v>
      </c>
      <c r="C8" s="4">
        <v>137.22999999999999</v>
      </c>
      <c r="D8" s="4">
        <v>93.87</v>
      </c>
      <c r="E8" s="4">
        <v>43.36</v>
      </c>
      <c r="F8" s="4">
        <v>25.5</v>
      </c>
      <c r="G8" s="4">
        <v>2628.91</v>
      </c>
      <c r="H8" s="4">
        <v>1213.8800000000001</v>
      </c>
      <c r="I8" s="4">
        <v>1415.03</v>
      </c>
      <c r="J8" s="4">
        <v>339.94</v>
      </c>
      <c r="K8" s="4">
        <v>0</v>
      </c>
      <c r="L8" s="4">
        <v>20.27</v>
      </c>
      <c r="M8" s="4">
        <v>140.52000000000001</v>
      </c>
      <c r="N8" s="4">
        <v>22.59</v>
      </c>
      <c r="O8" s="4">
        <v>3704.57</v>
      </c>
      <c r="P8" s="9">
        <f>O8/O9-1</f>
        <v>1.5668609592534022E-2</v>
      </c>
      <c r="Q8" s="7">
        <f>O8/$O$87</f>
        <v>2.0625478289651517E-2</v>
      </c>
      <c r="R8" s="4">
        <v>57.15</v>
      </c>
    </row>
    <row r="9" spans="1:18" x14ac:dyDescent="0.3">
      <c r="A9" s="4" t="s">
        <v>10</v>
      </c>
      <c r="B9" s="4">
        <v>398.48</v>
      </c>
      <c r="C9" s="4">
        <v>98.64</v>
      </c>
      <c r="D9" s="4">
        <v>82.5</v>
      </c>
      <c r="E9" s="4">
        <v>16.14</v>
      </c>
      <c r="F9" s="4">
        <v>22.81</v>
      </c>
      <c r="G9" s="4">
        <v>2526.1799999999998</v>
      </c>
      <c r="H9" s="4">
        <v>1195.3699999999999</v>
      </c>
      <c r="I9" s="4">
        <v>1330.81</v>
      </c>
      <c r="J9" s="4">
        <v>465.95</v>
      </c>
      <c r="K9" s="4">
        <v>0</v>
      </c>
      <c r="L9" s="4">
        <v>17.63</v>
      </c>
      <c r="M9" s="4">
        <v>93.43</v>
      </c>
      <c r="N9" s="4">
        <v>24.3</v>
      </c>
      <c r="O9" s="4">
        <v>3647.42</v>
      </c>
      <c r="P9" s="4"/>
      <c r="Q9" s="4"/>
      <c r="R9" s="4"/>
    </row>
    <row r="10" spans="1:18" x14ac:dyDescent="0.3">
      <c r="A10" s="4" t="s">
        <v>13</v>
      </c>
      <c r="B10" s="4">
        <v>249.89</v>
      </c>
      <c r="C10" s="4">
        <v>87.52</v>
      </c>
      <c r="D10" s="4">
        <v>87.52</v>
      </c>
      <c r="E10" s="4">
        <v>0</v>
      </c>
      <c r="F10" s="4">
        <v>62.43</v>
      </c>
      <c r="G10" s="4">
        <v>795.76</v>
      </c>
      <c r="H10" s="4">
        <v>463.38</v>
      </c>
      <c r="I10" s="4">
        <v>332.37</v>
      </c>
      <c r="J10" s="4">
        <v>634.37</v>
      </c>
      <c r="K10" s="4">
        <v>0</v>
      </c>
      <c r="L10" s="4">
        <v>36.65</v>
      </c>
      <c r="M10" s="4">
        <v>87.95</v>
      </c>
      <c r="N10" s="4">
        <v>127.1</v>
      </c>
      <c r="O10" s="4">
        <v>2081.66</v>
      </c>
      <c r="P10" s="9">
        <f>O10/O11-1</f>
        <v>-0.16499799438427598</v>
      </c>
      <c r="Q10" s="7">
        <f>O10/$O$87</f>
        <v>1.1589802092128364E-2</v>
      </c>
      <c r="R10" s="4">
        <v>-411.34</v>
      </c>
    </row>
    <row r="11" spans="1:18" x14ac:dyDescent="0.3">
      <c r="A11" s="4" t="s">
        <v>10</v>
      </c>
      <c r="B11" s="4">
        <v>424.63</v>
      </c>
      <c r="C11" s="4">
        <v>77.19</v>
      </c>
      <c r="D11" s="4">
        <v>77.19</v>
      </c>
      <c r="E11" s="4">
        <v>0</v>
      </c>
      <c r="F11" s="4">
        <v>52.45</v>
      </c>
      <c r="G11" s="4">
        <v>876</v>
      </c>
      <c r="H11" s="4">
        <v>409.83</v>
      </c>
      <c r="I11" s="4">
        <v>466.17</v>
      </c>
      <c r="J11" s="4">
        <v>702.83</v>
      </c>
      <c r="K11" s="4">
        <v>0</v>
      </c>
      <c r="L11" s="4">
        <v>39.54</v>
      </c>
      <c r="M11" s="4">
        <v>59.62</v>
      </c>
      <c r="N11" s="4">
        <v>260.74</v>
      </c>
      <c r="O11" s="4">
        <v>2493</v>
      </c>
      <c r="P11" s="4"/>
      <c r="Q11" s="4"/>
      <c r="R11" s="4"/>
    </row>
    <row r="12" spans="1:18" x14ac:dyDescent="0.3">
      <c r="A12" s="4" t="s">
        <v>14</v>
      </c>
      <c r="B12" s="4">
        <v>274.22000000000003</v>
      </c>
      <c r="C12" s="4">
        <v>39.33</v>
      </c>
      <c r="D12" s="4">
        <v>39.21</v>
      </c>
      <c r="E12" s="4">
        <v>0.13</v>
      </c>
      <c r="F12" s="4">
        <v>113.43</v>
      </c>
      <c r="G12" s="4">
        <v>3047.87</v>
      </c>
      <c r="H12" s="4">
        <v>1103.33</v>
      </c>
      <c r="I12" s="4">
        <v>1944.54</v>
      </c>
      <c r="J12" s="4">
        <v>874.56</v>
      </c>
      <c r="K12" s="4">
        <v>0.76</v>
      </c>
      <c r="L12" s="4">
        <v>114.14</v>
      </c>
      <c r="M12" s="4">
        <v>215.91</v>
      </c>
      <c r="N12" s="4">
        <v>117.99</v>
      </c>
      <c r="O12" s="4">
        <v>4798.22</v>
      </c>
      <c r="P12" s="9">
        <f>O12/O13-1</f>
        <v>-1.8076147793433028E-2</v>
      </c>
      <c r="Q12" s="7">
        <f>O12/$O$87</f>
        <v>2.6714458746621525E-2</v>
      </c>
      <c r="R12" s="4">
        <v>-88.33</v>
      </c>
    </row>
    <row r="13" spans="1:18" x14ac:dyDescent="0.3">
      <c r="A13" s="4" t="s">
        <v>10</v>
      </c>
      <c r="B13" s="4">
        <v>479.07</v>
      </c>
      <c r="C13" s="4">
        <v>33.82</v>
      </c>
      <c r="D13" s="4">
        <v>33.79</v>
      </c>
      <c r="E13" s="4">
        <v>0.02</v>
      </c>
      <c r="F13" s="4">
        <v>86.24</v>
      </c>
      <c r="G13" s="4">
        <v>3109.82</v>
      </c>
      <c r="H13" s="4">
        <v>1163</v>
      </c>
      <c r="I13" s="4">
        <v>1946.82</v>
      </c>
      <c r="J13" s="4">
        <v>709.59</v>
      </c>
      <c r="K13" s="4">
        <v>1.01</v>
      </c>
      <c r="L13" s="4">
        <v>139.74</v>
      </c>
      <c r="M13" s="4">
        <v>202.56</v>
      </c>
      <c r="N13" s="4">
        <v>124.71</v>
      </c>
      <c r="O13" s="4">
        <v>4886.55</v>
      </c>
      <c r="P13" s="4"/>
      <c r="Q13" s="4"/>
      <c r="R13" s="4"/>
    </row>
    <row r="14" spans="1:18" x14ac:dyDescent="0.3">
      <c r="A14" s="4" t="s">
        <v>15</v>
      </c>
      <c r="B14" s="4">
        <v>843.38</v>
      </c>
      <c r="C14" s="4">
        <v>110.75</v>
      </c>
      <c r="D14" s="4">
        <v>106.77</v>
      </c>
      <c r="E14" s="4">
        <v>3.98</v>
      </c>
      <c r="F14" s="4">
        <v>190.66</v>
      </c>
      <c r="G14" s="4">
        <v>1767.25</v>
      </c>
      <c r="H14" s="4">
        <v>1099.3499999999999</v>
      </c>
      <c r="I14" s="4">
        <v>667.91</v>
      </c>
      <c r="J14" s="4">
        <v>4104.07</v>
      </c>
      <c r="K14" s="4">
        <v>6.39</v>
      </c>
      <c r="L14" s="4">
        <v>408.16</v>
      </c>
      <c r="M14" s="4">
        <v>302.26</v>
      </c>
      <c r="N14" s="4">
        <v>1615.23</v>
      </c>
      <c r="O14" s="4">
        <v>9348.16</v>
      </c>
      <c r="P14" s="9">
        <f>O14/O15-1</f>
        <v>0.26608789869303173</v>
      </c>
      <c r="Q14" s="7">
        <f>O14/$O$87</f>
        <v>5.2046599504986739E-2</v>
      </c>
      <c r="R14" s="4">
        <v>1964.66</v>
      </c>
    </row>
    <row r="15" spans="1:18" x14ac:dyDescent="0.3">
      <c r="A15" s="4" t="s">
        <v>10</v>
      </c>
      <c r="B15" s="4">
        <v>1219.9100000000001</v>
      </c>
      <c r="C15" s="4">
        <v>87.95</v>
      </c>
      <c r="D15" s="4">
        <v>81.95</v>
      </c>
      <c r="E15" s="4">
        <v>6</v>
      </c>
      <c r="F15" s="4">
        <v>203.65</v>
      </c>
      <c r="G15" s="4">
        <v>1199.28</v>
      </c>
      <c r="H15" s="4">
        <v>773.64</v>
      </c>
      <c r="I15" s="4">
        <v>425.64</v>
      </c>
      <c r="J15" s="4">
        <v>2844.68</v>
      </c>
      <c r="K15" s="4">
        <v>3.62</v>
      </c>
      <c r="L15" s="4">
        <v>398.66</v>
      </c>
      <c r="M15" s="4">
        <v>270.48</v>
      </c>
      <c r="N15" s="4">
        <v>1155.27</v>
      </c>
      <c r="O15" s="4">
        <v>7383.5</v>
      </c>
      <c r="P15" s="4"/>
      <c r="Q15" s="4"/>
      <c r="R15" s="4"/>
    </row>
    <row r="16" spans="1:18" x14ac:dyDescent="0.3">
      <c r="A16" s="4" t="s">
        <v>16</v>
      </c>
      <c r="B16" s="4">
        <v>1552.1</v>
      </c>
      <c r="C16" s="4">
        <v>641.97</v>
      </c>
      <c r="D16" s="4">
        <v>567.59</v>
      </c>
      <c r="E16" s="4">
        <v>74.37</v>
      </c>
      <c r="F16" s="4">
        <v>639.80999999999995</v>
      </c>
      <c r="G16" s="4">
        <v>5599.68</v>
      </c>
      <c r="H16" s="4">
        <v>2838.97</v>
      </c>
      <c r="I16" s="4">
        <v>2760.72</v>
      </c>
      <c r="J16" s="4">
        <v>5266.05</v>
      </c>
      <c r="K16" s="4">
        <v>74.3</v>
      </c>
      <c r="L16" s="4">
        <v>578.9</v>
      </c>
      <c r="M16" s="4">
        <v>283.2</v>
      </c>
      <c r="N16" s="4">
        <v>473.83</v>
      </c>
      <c r="O16" s="4">
        <v>15109.84</v>
      </c>
      <c r="P16" s="9">
        <f>O16/O17-1</f>
        <v>5.4330336147236702E-2</v>
      </c>
      <c r="Q16" s="7">
        <f>O16/$O$87</f>
        <v>8.4125195874314176E-2</v>
      </c>
      <c r="R16" s="4">
        <v>778.62</v>
      </c>
    </row>
    <row r="17" spans="1:18" x14ac:dyDescent="0.3">
      <c r="A17" s="4" t="s">
        <v>10</v>
      </c>
      <c r="B17" s="4">
        <v>2172.08</v>
      </c>
      <c r="C17" s="4">
        <v>498.82</v>
      </c>
      <c r="D17" s="4">
        <v>443.33</v>
      </c>
      <c r="E17" s="4">
        <v>55.49</v>
      </c>
      <c r="F17" s="4">
        <v>590.91999999999996</v>
      </c>
      <c r="G17" s="4">
        <v>4955.05</v>
      </c>
      <c r="H17" s="4">
        <v>2550.23</v>
      </c>
      <c r="I17" s="4">
        <v>2404.8200000000002</v>
      </c>
      <c r="J17" s="4">
        <v>4193.42</v>
      </c>
      <c r="K17" s="4">
        <v>78.02</v>
      </c>
      <c r="L17" s="4">
        <v>555.25</v>
      </c>
      <c r="M17" s="4">
        <v>236.52</v>
      </c>
      <c r="N17" s="4">
        <v>1051.1400000000001</v>
      </c>
      <c r="O17" s="4">
        <v>14331.22</v>
      </c>
      <c r="P17" s="4"/>
      <c r="Q17" s="4"/>
      <c r="R17" s="4"/>
    </row>
    <row r="18" spans="1:18" x14ac:dyDescent="0.3">
      <c r="A18" s="4" t="s">
        <v>17</v>
      </c>
      <c r="B18" s="4">
        <v>422.13</v>
      </c>
      <c r="C18" s="4">
        <v>244.29</v>
      </c>
      <c r="D18" s="4">
        <v>237.46</v>
      </c>
      <c r="E18" s="4">
        <v>6.84</v>
      </c>
      <c r="F18" s="4">
        <v>188.16</v>
      </c>
      <c r="G18" s="4">
        <v>2335.59</v>
      </c>
      <c r="H18" s="4">
        <v>1132.96</v>
      </c>
      <c r="I18" s="4">
        <v>1202.6300000000001</v>
      </c>
      <c r="J18" s="4">
        <v>552.98</v>
      </c>
      <c r="K18" s="4">
        <v>0</v>
      </c>
      <c r="L18" s="4">
        <v>167.64</v>
      </c>
      <c r="M18" s="4">
        <v>58.71</v>
      </c>
      <c r="N18" s="4">
        <v>1254.22</v>
      </c>
      <c r="O18" s="4">
        <v>5223.7299999999996</v>
      </c>
      <c r="P18" s="9">
        <f>O18/O19-1</f>
        <v>0.19522753741571308</v>
      </c>
      <c r="Q18" s="7">
        <f>O18/$O$87</f>
        <v>2.9083518385669943E-2</v>
      </c>
      <c r="R18" s="4">
        <v>853.24</v>
      </c>
    </row>
    <row r="19" spans="1:18" x14ac:dyDescent="0.3">
      <c r="A19" s="4" t="s">
        <v>10</v>
      </c>
      <c r="B19" s="4">
        <v>669.54</v>
      </c>
      <c r="C19" s="4">
        <v>206.21</v>
      </c>
      <c r="D19" s="4">
        <v>191.13</v>
      </c>
      <c r="E19" s="4">
        <v>15.08</v>
      </c>
      <c r="F19" s="4">
        <v>179.02</v>
      </c>
      <c r="G19" s="4">
        <v>1812.44</v>
      </c>
      <c r="H19" s="4">
        <v>861.57</v>
      </c>
      <c r="I19" s="4">
        <v>950.86</v>
      </c>
      <c r="J19" s="4">
        <v>458</v>
      </c>
      <c r="K19" s="4">
        <v>-7.0000000000000007E-2</v>
      </c>
      <c r="L19" s="4">
        <v>182.13</v>
      </c>
      <c r="M19" s="4">
        <v>58.49</v>
      </c>
      <c r="N19" s="4">
        <v>804.74</v>
      </c>
      <c r="O19" s="4">
        <v>4370.49</v>
      </c>
      <c r="P19" s="4"/>
      <c r="Q19" s="4"/>
      <c r="R19" s="4"/>
    </row>
    <row r="20" spans="1:18" x14ac:dyDescent="0.3">
      <c r="A20" s="4" t="s">
        <v>18</v>
      </c>
      <c r="B20" s="4">
        <v>557.92999999999995</v>
      </c>
      <c r="C20" s="4">
        <v>99.74</v>
      </c>
      <c r="D20" s="4">
        <v>99.61</v>
      </c>
      <c r="E20" s="4">
        <v>0.13</v>
      </c>
      <c r="F20" s="4">
        <v>234.05</v>
      </c>
      <c r="G20" s="4">
        <v>1970.11</v>
      </c>
      <c r="H20" s="4">
        <v>1015.72</v>
      </c>
      <c r="I20" s="4">
        <v>954.4</v>
      </c>
      <c r="J20" s="4">
        <v>2021.5</v>
      </c>
      <c r="K20" s="4">
        <v>1.01</v>
      </c>
      <c r="L20" s="4">
        <v>48.04</v>
      </c>
      <c r="M20" s="4">
        <v>95.15</v>
      </c>
      <c r="N20" s="4">
        <v>997.59</v>
      </c>
      <c r="O20" s="4">
        <v>6025.13</v>
      </c>
      <c r="P20" s="9">
        <f>O20/O21-1</f>
        <v>-0.13304113972773035</v>
      </c>
      <c r="Q20" s="7">
        <f>O20/$O$87</f>
        <v>3.3545374498883285E-2</v>
      </c>
      <c r="R20" s="4">
        <v>-924.6</v>
      </c>
    </row>
    <row r="21" spans="1:18" x14ac:dyDescent="0.3">
      <c r="A21" s="4" t="s">
        <v>10</v>
      </c>
      <c r="B21" s="4">
        <v>908.55</v>
      </c>
      <c r="C21" s="4">
        <v>85.93</v>
      </c>
      <c r="D21" s="4">
        <v>84.3</v>
      </c>
      <c r="E21" s="4">
        <v>1.62</v>
      </c>
      <c r="F21" s="4">
        <v>246.82</v>
      </c>
      <c r="G21" s="4">
        <v>2146.75</v>
      </c>
      <c r="H21" s="4">
        <v>1047.19</v>
      </c>
      <c r="I21" s="4">
        <v>1099.56</v>
      </c>
      <c r="J21" s="4">
        <v>1593.09</v>
      </c>
      <c r="K21" s="4">
        <v>1.1299999999999999</v>
      </c>
      <c r="L21" s="4">
        <v>56.58</v>
      </c>
      <c r="M21" s="4">
        <v>206.92</v>
      </c>
      <c r="N21" s="4">
        <v>1703.97</v>
      </c>
      <c r="O21" s="4">
        <v>6949.73</v>
      </c>
      <c r="P21" s="4"/>
      <c r="Q21" s="4"/>
      <c r="R21" s="4"/>
    </row>
    <row r="22" spans="1:18" x14ac:dyDescent="0.3">
      <c r="A22" s="4" t="s">
        <v>19</v>
      </c>
      <c r="B22" s="4">
        <v>0</v>
      </c>
      <c r="C22" s="4">
        <v>0</v>
      </c>
      <c r="D22" s="4">
        <v>0</v>
      </c>
      <c r="E22" s="4">
        <v>0</v>
      </c>
      <c r="F22" s="4">
        <v>0</v>
      </c>
      <c r="G22" s="4">
        <v>19.22</v>
      </c>
      <c r="H22" s="4">
        <v>13.66</v>
      </c>
      <c r="I22" s="4">
        <v>5.56</v>
      </c>
      <c r="J22" s="4">
        <v>0</v>
      </c>
      <c r="K22" s="4">
        <v>0</v>
      </c>
      <c r="L22" s="4">
        <v>0</v>
      </c>
      <c r="M22" s="4">
        <v>0</v>
      </c>
      <c r="N22" s="4">
        <v>7.64</v>
      </c>
      <c r="O22" s="4">
        <v>26.86</v>
      </c>
      <c r="P22" s="4">
        <v>0</v>
      </c>
      <c r="Q22" s="7">
        <f>O22/$O$87</f>
        <v>1.4954511504980058E-4</v>
      </c>
      <c r="R22" s="4">
        <v>26.86</v>
      </c>
    </row>
    <row r="23" spans="1:18" x14ac:dyDescent="0.3">
      <c r="A23" s="4" t="s">
        <v>10</v>
      </c>
      <c r="B23" s="4">
        <v>0</v>
      </c>
      <c r="C23" s="4">
        <v>0</v>
      </c>
      <c r="D23" s="4">
        <v>0</v>
      </c>
      <c r="E23" s="4">
        <v>0</v>
      </c>
      <c r="F23" s="4">
        <v>0</v>
      </c>
      <c r="G23" s="4">
        <v>0</v>
      </c>
      <c r="H23" s="4">
        <v>0</v>
      </c>
      <c r="I23" s="4">
        <v>0</v>
      </c>
      <c r="J23" s="4">
        <v>0</v>
      </c>
      <c r="K23" s="4">
        <v>0</v>
      </c>
      <c r="L23" s="4">
        <v>0</v>
      </c>
      <c r="M23" s="4">
        <v>0</v>
      </c>
      <c r="N23" s="4">
        <v>0</v>
      </c>
      <c r="O23" s="4">
        <v>0</v>
      </c>
      <c r="P23" s="4"/>
      <c r="Q23" s="4"/>
      <c r="R23" s="4"/>
    </row>
    <row r="24" spans="1:18" x14ac:dyDescent="0.3">
      <c r="A24" s="4" t="s">
        <v>20</v>
      </c>
      <c r="B24" s="4">
        <v>1.23</v>
      </c>
      <c r="C24" s="4">
        <v>0</v>
      </c>
      <c r="D24" s="4">
        <v>0</v>
      </c>
      <c r="E24" s="4">
        <v>0</v>
      </c>
      <c r="F24" s="4">
        <v>0</v>
      </c>
      <c r="G24" s="4">
        <v>55.3</v>
      </c>
      <c r="H24" s="4">
        <v>17.66</v>
      </c>
      <c r="I24" s="4">
        <v>37.64</v>
      </c>
      <c r="J24" s="4">
        <v>43.68</v>
      </c>
      <c r="K24" s="4">
        <v>0</v>
      </c>
      <c r="L24" s="4">
        <v>0</v>
      </c>
      <c r="M24" s="4">
        <v>12.27</v>
      </c>
      <c r="N24" s="4">
        <v>31.51</v>
      </c>
      <c r="O24" s="4">
        <v>143.99</v>
      </c>
      <c r="P24" s="9">
        <f>O24/O25-1</f>
        <v>-0.51603253562785689</v>
      </c>
      <c r="Q24" s="7">
        <f>O24/$O$87</f>
        <v>8.0167539523532338E-4</v>
      </c>
      <c r="R24" s="4">
        <v>-153.53</v>
      </c>
    </row>
    <row r="25" spans="1:18" x14ac:dyDescent="0.3">
      <c r="A25" s="4" t="s">
        <v>10</v>
      </c>
      <c r="B25" s="4">
        <v>0</v>
      </c>
      <c r="C25" s="4">
        <v>0</v>
      </c>
      <c r="D25" s="4">
        <v>0</v>
      </c>
      <c r="E25" s="4">
        <v>0</v>
      </c>
      <c r="F25" s="4">
        <v>0</v>
      </c>
      <c r="G25" s="4">
        <v>0</v>
      </c>
      <c r="H25" s="4">
        <v>0</v>
      </c>
      <c r="I25" s="4">
        <v>0</v>
      </c>
      <c r="J25" s="4">
        <v>0.01</v>
      </c>
      <c r="K25" s="4">
        <v>0</v>
      </c>
      <c r="L25" s="4">
        <v>0</v>
      </c>
      <c r="M25" s="4">
        <v>0</v>
      </c>
      <c r="N25" s="4">
        <v>297.51</v>
      </c>
      <c r="O25" s="4">
        <v>297.52</v>
      </c>
      <c r="P25" s="4"/>
      <c r="Q25" s="4"/>
      <c r="R25" s="4"/>
    </row>
    <row r="26" spans="1:18" x14ac:dyDescent="0.3">
      <c r="A26" s="4" t="s">
        <v>21</v>
      </c>
      <c r="B26" s="4">
        <v>40.020000000000003</v>
      </c>
      <c r="C26" s="4">
        <v>11.88</v>
      </c>
      <c r="D26" s="4">
        <v>11.88</v>
      </c>
      <c r="E26" s="4">
        <v>0</v>
      </c>
      <c r="F26" s="4">
        <v>26.28</v>
      </c>
      <c r="G26" s="4">
        <v>1045.04</v>
      </c>
      <c r="H26" s="4">
        <v>532.82000000000005</v>
      </c>
      <c r="I26" s="4">
        <v>512.23</v>
      </c>
      <c r="J26" s="4">
        <v>348.09</v>
      </c>
      <c r="K26" s="4">
        <v>0</v>
      </c>
      <c r="L26" s="4">
        <v>49.85</v>
      </c>
      <c r="M26" s="4">
        <v>9.8000000000000007</v>
      </c>
      <c r="N26" s="4">
        <v>31.89</v>
      </c>
      <c r="O26" s="4">
        <v>1562.86</v>
      </c>
      <c r="P26" s="9">
        <f>O26/O27-1</f>
        <v>0.17656004155593874</v>
      </c>
      <c r="Q26" s="7">
        <f>O26/$O$87</f>
        <v>8.7013432057606588E-3</v>
      </c>
      <c r="R26" s="4">
        <v>234.53</v>
      </c>
    </row>
    <row r="27" spans="1:18" x14ac:dyDescent="0.3">
      <c r="A27" s="4" t="s">
        <v>10</v>
      </c>
      <c r="B27" s="4">
        <v>42.97</v>
      </c>
      <c r="C27" s="4">
        <v>11.18</v>
      </c>
      <c r="D27" s="4">
        <v>11.18</v>
      </c>
      <c r="E27" s="4">
        <v>0</v>
      </c>
      <c r="F27" s="4">
        <v>22.28</v>
      </c>
      <c r="G27" s="4">
        <v>879.76</v>
      </c>
      <c r="H27" s="4">
        <v>467.43</v>
      </c>
      <c r="I27" s="4">
        <v>412.33</v>
      </c>
      <c r="J27" s="4">
        <v>299.81</v>
      </c>
      <c r="K27" s="4">
        <v>0</v>
      </c>
      <c r="L27" s="4">
        <v>25.33</v>
      </c>
      <c r="M27" s="4">
        <v>10.91</v>
      </c>
      <c r="N27" s="4">
        <v>36.090000000000003</v>
      </c>
      <c r="O27" s="4">
        <v>1328.33</v>
      </c>
      <c r="P27" s="4"/>
      <c r="Q27" s="4"/>
      <c r="R27" s="4"/>
    </row>
    <row r="28" spans="1:18" x14ac:dyDescent="0.3">
      <c r="A28" s="4" t="s">
        <v>22</v>
      </c>
      <c r="B28" s="4">
        <v>117.62</v>
      </c>
      <c r="C28" s="4">
        <v>27.29</v>
      </c>
      <c r="D28" s="4">
        <v>27.29</v>
      </c>
      <c r="E28" s="4">
        <v>0</v>
      </c>
      <c r="F28" s="4">
        <v>12.24</v>
      </c>
      <c r="G28" s="4">
        <v>848.27</v>
      </c>
      <c r="H28" s="4">
        <v>220.71</v>
      </c>
      <c r="I28" s="4">
        <v>627.54999999999995</v>
      </c>
      <c r="J28" s="4">
        <v>518.84</v>
      </c>
      <c r="K28" s="4">
        <v>0</v>
      </c>
      <c r="L28" s="4">
        <v>50.82</v>
      </c>
      <c r="M28" s="4">
        <v>22.11</v>
      </c>
      <c r="N28" s="4">
        <v>18.420000000000002</v>
      </c>
      <c r="O28" s="4">
        <v>1615.6</v>
      </c>
      <c r="P28" s="9">
        <f>O28/O29-1</f>
        <v>-2.8309887109288168E-2</v>
      </c>
      <c r="Q28" s="7">
        <f>O28/$O$87</f>
        <v>8.9949772105159271E-3</v>
      </c>
      <c r="R28" s="4">
        <v>-47.07</v>
      </c>
    </row>
    <row r="29" spans="1:18" x14ac:dyDescent="0.3">
      <c r="A29" s="4" t="s">
        <v>10</v>
      </c>
      <c r="B29" s="4">
        <v>159.88999999999999</v>
      </c>
      <c r="C29" s="4">
        <v>20.170000000000002</v>
      </c>
      <c r="D29" s="4">
        <v>20.170000000000002</v>
      </c>
      <c r="E29" s="4">
        <v>0</v>
      </c>
      <c r="F29" s="4">
        <v>19.690000000000001</v>
      </c>
      <c r="G29" s="4">
        <v>926.01</v>
      </c>
      <c r="H29" s="4">
        <v>228.94</v>
      </c>
      <c r="I29" s="4">
        <v>697.07</v>
      </c>
      <c r="J29" s="4">
        <v>451.54</v>
      </c>
      <c r="K29" s="4">
        <v>0</v>
      </c>
      <c r="L29" s="4">
        <v>50.15</v>
      </c>
      <c r="M29" s="4">
        <v>24.8</v>
      </c>
      <c r="N29" s="4">
        <v>10.42</v>
      </c>
      <c r="O29" s="4">
        <v>1662.67</v>
      </c>
      <c r="P29" s="4"/>
      <c r="Q29" s="4"/>
      <c r="R29" s="4"/>
    </row>
    <row r="30" spans="1:18" x14ac:dyDescent="0.3">
      <c r="A30" s="4" t="s">
        <v>23</v>
      </c>
      <c r="B30" s="4">
        <v>740.34</v>
      </c>
      <c r="C30" s="4">
        <v>154.03</v>
      </c>
      <c r="D30" s="4">
        <v>84.59</v>
      </c>
      <c r="E30" s="4">
        <v>69.44</v>
      </c>
      <c r="F30" s="4">
        <v>241.91</v>
      </c>
      <c r="G30" s="4">
        <v>2843.51</v>
      </c>
      <c r="H30" s="4">
        <v>916.43</v>
      </c>
      <c r="I30" s="4">
        <v>1927.08</v>
      </c>
      <c r="J30" s="4">
        <v>3654.93</v>
      </c>
      <c r="K30" s="4">
        <v>47.43</v>
      </c>
      <c r="L30" s="4">
        <v>179.83</v>
      </c>
      <c r="M30" s="4">
        <v>526.57000000000005</v>
      </c>
      <c r="N30" s="4">
        <v>265.82</v>
      </c>
      <c r="O30" s="4">
        <v>8654.3700000000008</v>
      </c>
      <c r="P30" s="9">
        <f>O30/O31-1</f>
        <v>5.1031251480112783E-2</v>
      </c>
      <c r="Q30" s="7">
        <f>O30/$O$87</f>
        <v>4.8183870340042546E-2</v>
      </c>
      <c r="R30" s="4">
        <v>420.2</v>
      </c>
    </row>
    <row r="31" spans="1:18" x14ac:dyDescent="0.3">
      <c r="A31" s="4" t="s">
        <v>10</v>
      </c>
      <c r="B31" s="4">
        <v>955.09</v>
      </c>
      <c r="C31" s="4">
        <v>145.65</v>
      </c>
      <c r="D31" s="4">
        <v>65.239999999999995</v>
      </c>
      <c r="E31" s="4">
        <v>80.41</v>
      </c>
      <c r="F31" s="4">
        <v>225.52</v>
      </c>
      <c r="G31" s="4">
        <v>2448.7600000000002</v>
      </c>
      <c r="H31" s="4">
        <v>766.21</v>
      </c>
      <c r="I31" s="4">
        <v>1682.55</v>
      </c>
      <c r="J31" s="4">
        <v>3559.11</v>
      </c>
      <c r="K31" s="4">
        <v>25.96</v>
      </c>
      <c r="L31" s="4">
        <v>152.49</v>
      </c>
      <c r="M31" s="4">
        <v>444.95</v>
      </c>
      <c r="N31" s="4">
        <v>276.64</v>
      </c>
      <c r="O31" s="4">
        <v>8234.17</v>
      </c>
      <c r="P31" s="4"/>
      <c r="Q31" s="4"/>
      <c r="R31" s="4"/>
    </row>
    <row r="32" spans="1:18" x14ac:dyDescent="0.3">
      <c r="A32" s="4" t="s">
        <v>24</v>
      </c>
      <c r="B32" s="4">
        <v>-0.27</v>
      </c>
      <c r="C32" s="4">
        <v>0</v>
      </c>
      <c r="D32" s="4">
        <v>0</v>
      </c>
      <c r="E32" s="4">
        <v>0</v>
      </c>
      <c r="F32" s="4">
        <v>0</v>
      </c>
      <c r="G32" s="4">
        <v>22.34</v>
      </c>
      <c r="H32" s="4">
        <v>4.59</v>
      </c>
      <c r="I32" s="4">
        <v>17.75</v>
      </c>
      <c r="J32" s="4">
        <v>99.21</v>
      </c>
      <c r="K32" s="4">
        <v>0</v>
      </c>
      <c r="L32" s="4">
        <v>0</v>
      </c>
      <c r="M32" s="4">
        <v>4.7</v>
      </c>
      <c r="N32" s="4">
        <v>0</v>
      </c>
      <c r="O32" s="4">
        <v>125.98</v>
      </c>
      <c r="P32" s="9">
        <f>O32/O33-1</f>
        <v>1.3346923647146034</v>
      </c>
      <c r="Q32" s="7">
        <f>O32/$O$87</f>
        <v>7.0140333559098574E-4</v>
      </c>
      <c r="R32" s="4">
        <v>72.02</v>
      </c>
    </row>
    <row r="33" spans="1:18" x14ac:dyDescent="0.3">
      <c r="A33" s="4" t="s">
        <v>10</v>
      </c>
      <c r="B33" s="4">
        <v>-0.36</v>
      </c>
      <c r="C33" s="4">
        <v>0</v>
      </c>
      <c r="D33" s="4">
        <v>0</v>
      </c>
      <c r="E33" s="4">
        <v>0</v>
      </c>
      <c r="F33" s="4">
        <v>0</v>
      </c>
      <c r="G33" s="4">
        <v>0.54</v>
      </c>
      <c r="H33" s="4">
        <v>0</v>
      </c>
      <c r="I33" s="4">
        <v>0.54</v>
      </c>
      <c r="J33" s="4">
        <v>52.05</v>
      </c>
      <c r="K33" s="4">
        <v>0</v>
      </c>
      <c r="L33" s="4">
        <v>0</v>
      </c>
      <c r="M33" s="4">
        <v>1.73</v>
      </c>
      <c r="N33" s="4">
        <v>0</v>
      </c>
      <c r="O33" s="4">
        <v>53.96</v>
      </c>
      <c r="P33" s="4"/>
      <c r="Q33" s="4"/>
      <c r="R33" s="4"/>
    </row>
    <row r="34" spans="1:18" x14ac:dyDescent="0.3">
      <c r="A34" s="4" t="s">
        <v>25</v>
      </c>
      <c r="B34" s="4">
        <v>3.72</v>
      </c>
      <c r="C34" s="4">
        <v>0</v>
      </c>
      <c r="D34" s="4">
        <v>0</v>
      </c>
      <c r="E34" s="4">
        <v>0</v>
      </c>
      <c r="F34" s="4">
        <v>1.23</v>
      </c>
      <c r="G34" s="4">
        <v>58.87</v>
      </c>
      <c r="H34" s="4">
        <v>21.02</v>
      </c>
      <c r="I34" s="4">
        <v>37.85</v>
      </c>
      <c r="J34" s="4">
        <v>215.37</v>
      </c>
      <c r="K34" s="4">
        <v>0</v>
      </c>
      <c r="L34" s="4">
        <v>39.090000000000003</v>
      </c>
      <c r="M34" s="4">
        <v>0.1</v>
      </c>
      <c r="N34" s="4">
        <v>4.05</v>
      </c>
      <c r="O34" s="4">
        <v>322.43</v>
      </c>
      <c r="P34" s="9">
        <f>O34/O35-1</f>
        <v>2.4910134257254222</v>
      </c>
      <c r="Q34" s="7">
        <f>O34/$O$87</f>
        <v>1.7951538140546241E-3</v>
      </c>
      <c r="R34" s="4">
        <v>230.07</v>
      </c>
    </row>
    <row r="35" spans="1:18" x14ac:dyDescent="0.3">
      <c r="A35" s="4" t="s">
        <v>10</v>
      </c>
      <c r="B35" s="4">
        <v>9.3000000000000007</v>
      </c>
      <c r="C35" s="4">
        <v>-0.09</v>
      </c>
      <c r="D35" s="4">
        <v>-0.09</v>
      </c>
      <c r="E35" s="4">
        <v>0</v>
      </c>
      <c r="F35" s="4">
        <v>0.62</v>
      </c>
      <c r="G35" s="4">
        <v>38.93</v>
      </c>
      <c r="H35" s="4">
        <v>14.84</v>
      </c>
      <c r="I35" s="4">
        <v>24.09</v>
      </c>
      <c r="J35" s="4">
        <v>3.06</v>
      </c>
      <c r="K35" s="4">
        <v>0</v>
      </c>
      <c r="L35" s="4">
        <v>39.729999999999997</v>
      </c>
      <c r="M35" s="4">
        <v>0.7</v>
      </c>
      <c r="N35" s="4">
        <v>0.11</v>
      </c>
      <c r="O35" s="4">
        <v>92.36</v>
      </c>
      <c r="P35" s="4"/>
      <c r="Q35" s="4"/>
      <c r="R35" s="4"/>
    </row>
    <row r="36" spans="1:18" x14ac:dyDescent="0.3">
      <c r="A36" s="4" t="s">
        <v>26</v>
      </c>
      <c r="B36" s="4">
        <v>148</v>
      </c>
      <c r="C36" s="4">
        <v>45.54</v>
      </c>
      <c r="D36" s="4">
        <v>45.54</v>
      </c>
      <c r="E36" s="4">
        <v>0.01</v>
      </c>
      <c r="F36" s="4">
        <v>48.96</v>
      </c>
      <c r="G36" s="4">
        <v>1597.26</v>
      </c>
      <c r="H36" s="4">
        <v>612.04</v>
      </c>
      <c r="I36" s="4">
        <v>985.22</v>
      </c>
      <c r="J36" s="4">
        <v>694.66</v>
      </c>
      <c r="K36" s="4">
        <v>0</v>
      </c>
      <c r="L36" s="4">
        <v>23.82</v>
      </c>
      <c r="M36" s="4">
        <v>46.58</v>
      </c>
      <c r="N36" s="4">
        <v>11.67</v>
      </c>
      <c r="O36" s="4">
        <v>2616.5</v>
      </c>
      <c r="P36" s="9">
        <f>O36/O37-1</f>
        <v>0.19294582161208407</v>
      </c>
      <c r="Q36" s="7">
        <f>O36/$O$87</f>
        <v>1.456756491168292E-2</v>
      </c>
      <c r="R36" s="4">
        <v>423.19</v>
      </c>
    </row>
    <row r="37" spans="1:18" x14ac:dyDescent="0.3">
      <c r="A37" s="4" t="s">
        <v>10</v>
      </c>
      <c r="B37" s="4">
        <v>236.01</v>
      </c>
      <c r="C37" s="4">
        <v>40.14</v>
      </c>
      <c r="D37" s="4">
        <v>40.1</v>
      </c>
      <c r="E37" s="4">
        <v>0.05</v>
      </c>
      <c r="F37" s="4">
        <v>42.22</v>
      </c>
      <c r="G37" s="4">
        <v>1263.26</v>
      </c>
      <c r="H37" s="4">
        <v>424.4</v>
      </c>
      <c r="I37" s="4">
        <v>838.86</v>
      </c>
      <c r="J37" s="4">
        <v>547.47</v>
      </c>
      <c r="K37" s="4">
        <v>0</v>
      </c>
      <c r="L37" s="4">
        <v>14.53</v>
      </c>
      <c r="M37" s="4">
        <v>36.96</v>
      </c>
      <c r="N37" s="4">
        <v>12.71</v>
      </c>
      <c r="O37" s="4">
        <v>2193.31</v>
      </c>
      <c r="P37" s="4"/>
      <c r="Q37" s="4"/>
      <c r="R37" s="4"/>
    </row>
    <row r="38" spans="1:18" x14ac:dyDescent="0.3">
      <c r="A38" s="4" t="s">
        <v>27</v>
      </c>
      <c r="B38" s="4">
        <v>715.97</v>
      </c>
      <c r="C38" s="4">
        <v>64.760000000000005</v>
      </c>
      <c r="D38" s="4">
        <v>64.760000000000005</v>
      </c>
      <c r="E38" s="4">
        <v>0</v>
      </c>
      <c r="F38" s="4">
        <v>154.57</v>
      </c>
      <c r="G38" s="4">
        <v>2729.61</v>
      </c>
      <c r="H38" s="4">
        <v>1262.98</v>
      </c>
      <c r="I38" s="4">
        <v>1466.64</v>
      </c>
      <c r="J38" s="4">
        <v>2278.0100000000002</v>
      </c>
      <c r="K38" s="4">
        <v>0.2</v>
      </c>
      <c r="L38" s="4">
        <v>86.12</v>
      </c>
      <c r="M38" s="4">
        <v>1010.46</v>
      </c>
      <c r="N38" s="4">
        <v>1649.31</v>
      </c>
      <c r="O38" s="4">
        <v>8689.02</v>
      </c>
      <c r="P38" s="9">
        <f>O38/O39-1</f>
        <v>0.20642127317485648</v>
      </c>
      <c r="Q38" s="7">
        <f>O38/$O$87</f>
        <v>4.8376786879002917E-2</v>
      </c>
      <c r="R38" s="4">
        <v>1486.71</v>
      </c>
    </row>
    <row r="39" spans="1:18" x14ac:dyDescent="0.3">
      <c r="A39" s="4" t="s">
        <v>10</v>
      </c>
      <c r="B39" s="4">
        <v>964.08</v>
      </c>
      <c r="C39" s="4">
        <v>55.42</v>
      </c>
      <c r="D39" s="4">
        <v>55.42</v>
      </c>
      <c r="E39" s="4">
        <v>0</v>
      </c>
      <c r="F39" s="4">
        <v>102.66</v>
      </c>
      <c r="G39" s="4">
        <v>2304.2600000000002</v>
      </c>
      <c r="H39" s="4">
        <v>1052.1500000000001</v>
      </c>
      <c r="I39" s="4">
        <v>1252.1099999999999</v>
      </c>
      <c r="J39" s="4">
        <v>1700.21</v>
      </c>
      <c r="K39" s="4">
        <v>0.21</v>
      </c>
      <c r="L39" s="4">
        <v>69.64</v>
      </c>
      <c r="M39" s="4">
        <v>838.43</v>
      </c>
      <c r="N39" s="4">
        <v>1167.4000000000001</v>
      </c>
      <c r="O39" s="4">
        <v>7202.31</v>
      </c>
      <c r="P39" s="4"/>
      <c r="Q39" s="4"/>
      <c r="R39" s="4"/>
    </row>
    <row r="40" spans="1:18" x14ac:dyDescent="0.3">
      <c r="A40" s="4" t="s">
        <v>28</v>
      </c>
      <c r="B40" s="4">
        <v>35.72</v>
      </c>
      <c r="C40" s="4">
        <v>5.0599999999999996</v>
      </c>
      <c r="D40" s="4">
        <v>5.0599999999999996</v>
      </c>
      <c r="E40" s="4">
        <v>0</v>
      </c>
      <c r="F40" s="4">
        <v>16.36</v>
      </c>
      <c r="G40" s="4">
        <v>2268.6</v>
      </c>
      <c r="H40" s="4">
        <v>619.62</v>
      </c>
      <c r="I40" s="4">
        <v>1648.98</v>
      </c>
      <c r="J40" s="4">
        <v>24.92</v>
      </c>
      <c r="K40" s="4">
        <v>0</v>
      </c>
      <c r="L40" s="4">
        <v>6.64</v>
      </c>
      <c r="M40" s="4">
        <v>79.430000000000007</v>
      </c>
      <c r="N40" s="4">
        <v>33.69</v>
      </c>
      <c r="O40" s="4">
        <v>2470.42</v>
      </c>
      <c r="P40" s="9">
        <f>O40/O41-1</f>
        <v>0.20776357280793967</v>
      </c>
      <c r="Q40" s="7">
        <f>O40/$O$87</f>
        <v>1.3754253280764272E-2</v>
      </c>
      <c r="R40" s="4">
        <v>424.97</v>
      </c>
    </row>
    <row r="41" spans="1:18" x14ac:dyDescent="0.3">
      <c r="A41" s="4" t="s">
        <v>10</v>
      </c>
      <c r="B41" s="4">
        <v>60.35</v>
      </c>
      <c r="C41" s="4">
        <v>2.42</v>
      </c>
      <c r="D41" s="4">
        <v>2.42</v>
      </c>
      <c r="E41" s="4">
        <v>0</v>
      </c>
      <c r="F41" s="4">
        <v>13.56</v>
      </c>
      <c r="G41" s="4">
        <v>1869.23</v>
      </c>
      <c r="H41" s="4">
        <v>440.39</v>
      </c>
      <c r="I41" s="4">
        <v>1428.84</v>
      </c>
      <c r="J41" s="4">
        <v>6.04</v>
      </c>
      <c r="K41" s="4">
        <v>0</v>
      </c>
      <c r="L41" s="4">
        <v>5.32</v>
      </c>
      <c r="M41" s="4">
        <v>61.89</v>
      </c>
      <c r="N41" s="4">
        <v>26.64</v>
      </c>
      <c r="O41" s="4">
        <v>2045.45</v>
      </c>
      <c r="P41" s="4"/>
      <c r="Q41" s="4"/>
      <c r="R41" s="4"/>
    </row>
    <row r="42" spans="1:18" x14ac:dyDescent="0.3">
      <c r="A42" s="4" t="s">
        <v>29</v>
      </c>
      <c r="B42" s="4">
        <v>1155.79</v>
      </c>
      <c r="C42" s="4">
        <v>453.54</v>
      </c>
      <c r="D42" s="4">
        <v>439.43</v>
      </c>
      <c r="E42" s="4">
        <v>14.11</v>
      </c>
      <c r="F42" s="4">
        <v>256.41000000000003</v>
      </c>
      <c r="G42" s="4">
        <v>5044.16</v>
      </c>
      <c r="H42" s="4">
        <v>2466.21</v>
      </c>
      <c r="I42" s="4">
        <v>2577.9499999999998</v>
      </c>
      <c r="J42" s="4">
        <v>3383.94</v>
      </c>
      <c r="K42" s="4">
        <v>164.87</v>
      </c>
      <c r="L42" s="4">
        <v>600.09</v>
      </c>
      <c r="M42" s="4">
        <v>134.69</v>
      </c>
      <c r="N42" s="4">
        <v>993.9</v>
      </c>
      <c r="O42" s="4">
        <v>12187.39</v>
      </c>
      <c r="P42" s="9">
        <f>O42/O43-1</f>
        <v>0.25517548927825873</v>
      </c>
      <c r="Q42" s="7">
        <f>O42/$O$87</f>
        <v>6.7854230815591554E-2</v>
      </c>
      <c r="R42" s="4">
        <v>2477.6799999999998</v>
      </c>
    </row>
    <row r="43" spans="1:18" x14ac:dyDescent="0.3">
      <c r="A43" s="4" t="s">
        <v>10</v>
      </c>
      <c r="B43" s="4">
        <v>1375.34</v>
      </c>
      <c r="C43" s="4">
        <v>408.89</v>
      </c>
      <c r="D43" s="4">
        <v>395.76</v>
      </c>
      <c r="E43" s="4">
        <v>13.13</v>
      </c>
      <c r="F43" s="4">
        <v>199.09</v>
      </c>
      <c r="G43" s="4">
        <v>4252.18</v>
      </c>
      <c r="H43" s="4">
        <v>2000.32</v>
      </c>
      <c r="I43" s="4">
        <v>2251.86</v>
      </c>
      <c r="J43" s="4">
        <v>1997.6</v>
      </c>
      <c r="K43" s="4">
        <v>100.17</v>
      </c>
      <c r="L43" s="4">
        <v>476.18</v>
      </c>
      <c r="M43" s="4">
        <v>113.3</v>
      </c>
      <c r="N43" s="4">
        <v>786.96</v>
      </c>
      <c r="O43" s="4">
        <v>9709.7099999999991</v>
      </c>
      <c r="P43" s="4"/>
      <c r="Q43" s="4"/>
      <c r="R43" s="4"/>
    </row>
    <row r="44" spans="1:18" x14ac:dyDescent="0.3">
      <c r="A44" s="4" t="s">
        <v>30</v>
      </c>
      <c r="B44" s="4">
        <v>2123.1999999999998</v>
      </c>
      <c r="C44" s="4">
        <v>873.93</v>
      </c>
      <c r="D44" s="4">
        <v>527.23</v>
      </c>
      <c r="E44" s="4">
        <v>346.7</v>
      </c>
      <c r="F44" s="4">
        <v>604.42999999999995</v>
      </c>
      <c r="G44" s="4">
        <v>5388.37</v>
      </c>
      <c r="H44" s="4">
        <v>2182.86</v>
      </c>
      <c r="I44" s="4">
        <v>3205.51</v>
      </c>
      <c r="J44" s="4">
        <v>11632.5</v>
      </c>
      <c r="K44" s="4">
        <v>259.37</v>
      </c>
      <c r="L44" s="4">
        <v>351.78</v>
      </c>
      <c r="M44" s="4">
        <v>331.43</v>
      </c>
      <c r="N44" s="4">
        <v>1102.1500000000001</v>
      </c>
      <c r="O44" s="4">
        <v>22667.16</v>
      </c>
      <c r="P44" s="9">
        <f>O44/O45-1</f>
        <v>3.5762264833772983E-2</v>
      </c>
      <c r="Q44" s="7">
        <f>O44/$O$87</f>
        <v>0.126201155995988</v>
      </c>
      <c r="R44" s="4">
        <v>782.64</v>
      </c>
    </row>
    <row r="45" spans="1:18" x14ac:dyDescent="0.3">
      <c r="A45" s="4" t="s">
        <v>10</v>
      </c>
      <c r="B45" s="4">
        <v>2856.39</v>
      </c>
      <c r="C45" s="4">
        <v>535.19000000000005</v>
      </c>
      <c r="D45" s="4">
        <v>265.10000000000002</v>
      </c>
      <c r="E45" s="4">
        <v>270.08</v>
      </c>
      <c r="F45" s="4">
        <v>578.16</v>
      </c>
      <c r="G45" s="4">
        <v>4611.01</v>
      </c>
      <c r="H45" s="4">
        <v>1694.92</v>
      </c>
      <c r="I45" s="4">
        <v>2916.1</v>
      </c>
      <c r="J45" s="4">
        <v>11342.68</v>
      </c>
      <c r="K45" s="4">
        <v>185.43</v>
      </c>
      <c r="L45" s="4">
        <v>321.83</v>
      </c>
      <c r="M45" s="4">
        <v>368.17</v>
      </c>
      <c r="N45" s="4">
        <v>1085.6600000000001</v>
      </c>
      <c r="O45" s="4">
        <v>21884.52</v>
      </c>
      <c r="P45" s="4"/>
      <c r="Q45" s="4"/>
      <c r="R45" s="4"/>
    </row>
    <row r="46" spans="1:18" x14ac:dyDescent="0.3">
      <c r="A46" s="4" t="s">
        <v>31</v>
      </c>
      <c r="B46" s="4">
        <v>733.91</v>
      </c>
      <c r="C46" s="4">
        <v>323.06</v>
      </c>
      <c r="D46" s="4">
        <v>175.85</v>
      </c>
      <c r="E46" s="4">
        <v>147.21</v>
      </c>
      <c r="F46" s="4">
        <v>224.38</v>
      </c>
      <c r="G46" s="4">
        <v>1822.88</v>
      </c>
      <c r="H46" s="4">
        <v>559.44000000000005</v>
      </c>
      <c r="I46" s="4">
        <v>1263.43</v>
      </c>
      <c r="J46" s="4">
        <v>4622.12</v>
      </c>
      <c r="K46" s="4">
        <v>100.77</v>
      </c>
      <c r="L46" s="4">
        <v>88.12</v>
      </c>
      <c r="M46" s="4">
        <v>3437.56</v>
      </c>
      <c r="N46" s="4">
        <v>290.85000000000002</v>
      </c>
      <c r="O46" s="4">
        <v>11643.64</v>
      </c>
      <c r="P46" s="9">
        <f>O46/O47-1</f>
        <v>3.3746051419003109E-2</v>
      </c>
      <c r="Q46" s="7">
        <f>O46/$O$87</f>
        <v>6.4826860886018606E-2</v>
      </c>
      <c r="R46" s="4">
        <v>380.1</v>
      </c>
    </row>
    <row r="47" spans="1:18" x14ac:dyDescent="0.3">
      <c r="A47" s="4" t="s">
        <v>10</v>
      </c>
      <c r="B47" s="4">
        <v>1167.43</v>
      </c>
      <c r="C47" s="4">
        <v>294.85000000000002</v>
      </c>
      <c r="D47" s="4">
        <v>123.42</v>
      </c>
      <c r="E47" s="4">
        <v>171.43</v>
      </c>
      <c r="F47" s="4">
        <v>229.02</v>
      </c>
      <c r="G47" s="4">
        <v>1991.47</v>
      </c>
      <c r="H47" s="4">
        <v>632.80999999999995</v>
      </c>
      <c r="I47" s="4">
        <v>1358.66</v>
      </c>
      <c r="J47" s="4">
        <v>4504.3100000000004</v>
      </c>
      <c r="K47" s="4">
        <v>90.77</v>
      </c>
      <c r="L47" s="4">
        <v>76.62</v>
      </c>
      <c r="M47" s="4">
        <v>2653.66</v>
      </c>
      <c r="N47" s="4">
        <v>255.41</v>
      </c>
      <c r="O47" s="4">
        <v>11263.54</v>
      </c>
      <c r="P47" s="4"/>
      <c r="Q47" s="4"/>
      <c r="R47" s="4"/>
    </row>
    <row r="48" spans="1:18" x14ac:dyDescent="0.3">
      <c r="A48" s="4" t="s">
        <v>32</v>
      </c>
      <c r="B48" s="4">
        <v>961.43</v>
      </c>
      <c r="C48" s="4">
        <v>250.84</v>
      </c>
      <c r="D48" s="4">
        <v>119.34</v>
      </c>
      <c r="E48" s="4">
        <v>131.5</v>
      </c>
      <c r="F48" s="4">
        <v>275.41000000000003</v>
      </c>
      <c r="G48" s="4">
        <v>4857.1400000000003</v>
      </c>
      <c r="H48" s="4">
        <v>991.2</v>
      </c>
      <c r="I48" s="4">
        <v>3865.94</v>
      </c>
      <c r="J48" s="4">
        <v>4476.5200000000004</v>
      </c>
      <c r="K48" s="4">
        <v>16.010000000000002</v>
      </c>
      <c r="L48" s="4">
        <v>189.08</v>
      </c>
      <c r="M48" s="4">
        <v>289.44</v>
      </c>
      <c r="N48" s="4">
        <v>603.97</v>
      </c>
      <c r="O48" s="4">
        <v>11919.84</v>
      </c>
      <c r="P48" s="9">
        <f>O48/O49-1</f>
        <v>9.012191787211199E-2</v>
      </c>
      <c r="Q48" s="7">
        <f>O48/$O$87</f>
        <v>6.6364625620819614E-2</v>
      </c>
      <c r="R48" s="4">
        <v>985.43</v>
      </c>
    </row>
    <row r="49" spans="1:18" x14ac:dyDescent="0.3">
      <c r="A49" s="4" t="s">
        <v>10</v>
      </c>
      <c r="B49" s="4">
        <v>1252.73</v>
      </c>
      <c r="C49" s="4">
        <v>231.51</v>
      </c>
      <c r="D49" s="4">
        <v>106.78</v>
      </c>
      <c r="E49" s="4">
        <v>124.73</v>
      </c>
      <c r="F49" s="4">
        <v>263.52</v>
      </c>
      <c r="G49" s="4">
        <v>4596.71</v>
      </c>
      <c r="H49" s="4">
        <v>993.26</v>
      </c>
      <c r="I49" s="4">
        <v>3603.45</v>
      </c>
      <c r="J49" s="4">
        <v>3821.36</v>
      </c>
      <c r="K49" s="4">
        <v>16.84</v>
      </c>
      <c r="L49" s="4">
        <v>161.6</v>
      </c>
      <c r="M49" s="4">
        <v>276.95</v>
      </c>
      <c r="N49" s="4">
        <v>313.19</v>
      </c>
      <c r="O49" s="4">
        <v>10934.41</v>
      </c>
      <c r="P49" s="4"/>
      <c r="Q49" s="4"/>
      <c r="R49" s="4"/>
    </row>
    <row r="50" spans="1:18" x14ac:dyDescent="0.3">
      <c r="A50" s="4" t="s">
        <v>33</v>
      </c>
      <c r="B50" s="4">
        <v>137.84</v>
      </c>
      <c r="C50" s="4">
        <v>123.71</v>
      </c>
      <c r="D50" s="4">
        <v>39.53</v>
      </c>
      <c r="E50" s="4">
        <v>84.18</v>
      </c>
      <c r="F50" s="4">
        <v>12.49</v>
      </c>
      <c r="G50" s="4">
        <v>1924.91</v>
      </c>
      <c r="H50" s="4">
        <v>815.9</v>
      </c>
      <c r="I50" s="4">
        <v>1109.02</v>
      </c>
      <c r="J50" s="4">
        <v>605.4</v>
      </c>
      <c r="K50" s="4">
        <v>0</v>
      </c>
      <c r="L50" s="4">
        <v>16.64</v>
      </c>
      <c r="M50" s="4">
        <v>91.76</v>
      </c>
      <c r="N50" s="4">
        <v>270.58</v>
      </c>
      <c r="O50" s="4">
        <v>3183.34</v>
      </c>
      <c r="P50" s="9">
        <f>O50/O51-1</f>
        <v>0.12194124799548889</v>
      </c>
      <c r="Q50" s="7">
        <f>O50/$O$87</f>
        <v>1.7723490191460616E-2</v>
      </c>
      <c r="R50" s="4">
        <v>345.99</v>
      </c>
    </row>
    <row r="51" spans="1:18" x14ac:dyDescent="0.3">
      <c r="A51" s="4" t="s">
        <v>10</v>
      </c>
      <c r="B51" s="4">
        <v>196.99</v>
      </c>
      <c r="C51" s="4">
        <v>38.53</v>
      </c>
      <c r="D51" s="4">
        <v>23.2</v>
      </c>
      <c r="E51" s="4">
        <v>15.33</v>
      </c>
      <c r="F51" s="4">
        <v>8.24</v>
      </c>
      <c r="G51" s="4">
        <v>1430.06</v>
      </c>
      <c r="H51" s="4">
        <v>645.09</v>
      </c>
      <c r="I51" s="4">
        <v>784.97</v>
      </c>
      <c r="J51" s="4">
        <v>780.01</v>
      </c>
      <c r="K51" s="4">
        <v>0</v>
      </c>
      <c r="L51" s="4">
        <v>15.63</v>
      </c>
      <c r="M51" s="4">
        <v>87.02</v>
      </c>
      <c r="N51" s="4">
        <v>280.87</v>
      </c>
      <c r="O51" s="4">
        <v>2837.35</v>
      </c>
      <c r="P51" s="4"/>
      <c r="Q51" s="4"/>
      <c r="R51" s="4"/>
    </row>
    <row r="52" spans="1:18" x14ac:dyDescent="0.3">
      <c r="A52" s="4" t="s">
        <v>34</v>
      </c>
      <c r="B52" s="4">
        <v>31.6</v>
      </c>
      <c r="C52" s="4">
        <v>1.87</v>
      </c>
      <c r="D52" s="4">
        <v>1.87</v>
      </c>
      <c r="E52" s="4">
        <v>0</v>
      </c>
      <c r="F52" s="4">
        <v>4.16</v>
      </c>
      <c r="G52" s="4">
        <v>434.38</v>
      </c>
      <c r="H52" s="4">
        <v>212.12</v>
      </c>
      <c r="I52" s="4">
        <v>222.26</v>
      </c>
      <c r="J52" s="4">
        <v>210.68</v>
      </c>
      <c r="K52" s="4">
        <v>0</v>
      </c>
      <c r="L52" s="4">
        <v>0.72</v>
      </c>
      <c r="M52" s="4">
        <v>37.71</v>
      </c>
      <c r="N52" s="4">
        <v>45.14</v>
      </c>
      <c r="O52" s="4">
        <v>766.26</v>
      </c>
      <c r="P52" s="9">
        <f>O52/O53-1</f>
        <v>0.51288278149617961</v>
      </c>
      <c r="Q52" s="7">
        <f>O52/$O$87</f>
        <v>4.2662114615807959E-3</v>
      </c>
      <c r="R52" s="4">
        <v>259.77</v>
      </c>
    </row>
    <row r="53" spans="1:18" x14ac:dyDescent="0.3">
      <c r="A53" s="4" t="s">
        <v>10</v>
      </c>
      <c r="B53" s="4">
        <v>36.869999999999997</v>
      </c>
      <c r="C53" s="4">
        <v>1.04</v>
      </c>
      <c r="D53" s="4">
        <v>1.04</v>
      </c>
      <c r="E53" s="4">
        <v>0</v>
      </c>
      <c r="F53" s="4">
        <v>1.83</v>
      </c>
      <c r="G53" s="4">
        <v>257.69</v>
      </c>
      <c r="H53" s="4">
        <v>123.9</v>
      </c>
      <c r="I53" s="4">
        <v>133.79</v>
      </c>
      <c r="J53" s="4">
        <v>184.54</v>
      </c>
      <c r="K53" s="4">
        <v>0</v>
      </c>
      <c r="L53" s="4">
        <v>0.03</v>
      </c>
      <c r="M53" s="4">
        <v>6.49</v>
      </c>
      <c r="N53" s="4">
        <v>18</v>
      </c>
      <c r="O53" s="4">
        <v>506.49</v>
      </c>
      <c r="P53" s="4"/>
      <c r="Q53" s="4"/>
      <c r="R53" s="4"/>
    </row>
    <row r="54" spans="1:18" x14ac:dyDescent="0.3">
      <c r="A54" s="4" t="s">
        <v>35</v>
      </c>
      <c r="B54" s="4">
        <v>114.59</v>
      </c>
      <c r="C54" s="4">
        <v>56.67</v>
      </c>
      <c r="D54" s="4">
        <v>56.67</v>
      </c>
      <c r="E54" s="4">
        <v>0</v>
      </c>
      <c r="F54" s="4">
        <v>22.57</v>
      </c>
      <c r="G54" s="4">
        <v>522.51</v>
      </c>
      <c r="H54" s="4">
        <v>273.62</v>
      </c>
      <c r="I54" s="4">
        <v>248.89</v>
      </c>
      <c r="J54" s="4">
        <v>386.81</v>
      </c>
      <c r="K54" s="4">
        <v>0</v>
      </c>
      <c r="L54" s="4">
        <v>84.69</v>
      </c>
      <c r="M54" s="4">
        <v>31.28</v>
      </c>
      <c r="N54" s="4">
        <v>38.549999999999997</v>
      </c>
      <c r="O54" s="4">
        <v>1257.67</v>
      </c>
      <c r="P54" s="9">
        <f>O54/O55-1</f>
        <v>0.23279225234762513</v>
      </c>
      <c r="Q54" s="7">
        <f>O54/$O$87</f>
        <v>7.0021744171512544E-3</v>
      </c>
      <c r="R54" s="4">
        <v>237.49</v>
      </c>
    </row>
    <row r="55" spans="1:18" x14ac:dyDescent="0.3">
      <c r="A55" s="4" t="s">
        <v>10</v>
      </c>
      <c r="B55" s="4">
        <v>77</v>
      </c>
      <c r="C55" s="4">
        <v>12.44</v>
      </c>
      <c r="D55" s="4">
        <v>12.44</v>
      </c>
      <c r="E55" s="4">
        <v>0</v>
      </c>
      <c r="F55" s="4">
        <v>9.48</v>
      </c>
      <c r="G55" s="4">
        <v>438.61</v>
      </c>
      <c r="H55" s="4">
        <v>237.12</v>
      </c>
      <c r="I55" s="4">
        <v>201.49</v>
      </c>
      <c r="J55" s="4">
        <v>418.5</v>
      </c>
      <c r="K55" s="4">
        <v>0</v>
      </c>
      <c r="L55" s="4">
        <v>4.91</v>
      </c>
      <c r="M55" s="4">
        <v>27.85</v>
      </c>
      <c r="N55" s="4">
        <v>31.39</v>
      </c>
      <c r="O55" s="4">
        <v>1020.18</v>
      </c>
      <c r="P55" s="4"/>
      <c r="Q55" s="4"/>
      <c r="R55" s="4"/>
    </row>
    <row r="56" spans="1:18" x14ac:dyDescent="0.3">
      <c r="A56" s="5" t="s">
        <v>36</v>
      </c>
      <c r="B56" s="5">
        <f t="shared" ref="B56:O56" si="0">B4+B6+B8+B10+B12+B14+B16+B18+B20+B22+B24+B26+B28+B30+B32+B34+B36+B38+B40+B42+B44+B46+B48+B50+B52+B54</f>
        <v>12768.730000000001</v>
      </c>
      <c r="C56" s="5">
        <f t="shared" si="0"/>
        <v>4116.01</v>
      </c>
      <c r="D56" s="5">
        <f t="shared" si="0"/>
        <v>3114.51</v>
      </c>
      <c r="E56" s="5">
        <f t="shared" si="0"/>
        <v>1001.52</v>
      </c>
      <c r="F56" s="5">
        <f t="shared" si="0"/>
        <v>3688.5099999999998</v>
      </c>
      <c r="G56" s="5">
        <f t="shared" si="0"/>
        <v>54141.69</v>
      </c>
      <c r="H56" s="5">
        <f t="shared" si="0"/>
        <v>22617.449999999997</v>
      </c>
      <c r="I56" s="5">
        <f t="shared" si="0"/>
        <v>31524.279999999995</v>
      </c>
      <c r="J56" s="5">
        <f t="shared" si="0"/>
        <v>52339.649999999994</v>
      </c>
      <c r="K56" s="5">
        <f t="shared" si="0"/>
        <v>679.63</v>
      </c>
      <c r="L56" s="5">
        <f t="shared" si="0"/>
        <v>3700.5899999999997</v>
      </c>
      <c r="M56" s="5">
        <f t="shared" si="0"/>
        <v>7373.9999999999991</v>
      </c>
      <c r="N56" s="5">
        <f t="shared" si="0"/>
        <v>11724.099999999999</v>
      </c>
      <c r="O56" s="5">
        <f t="shared" si="0"/>
        <v>150532.97</v>
      </c>
      <c r="P56" s="8">
        <f>O56/O57-1</f>
        <v>9.0574824396140619E-2</v>
      </c>
      <c r="Q56" s="8">
        <f>O56/$O$87</f>
        <v>0.8381038837467677</v>
      </c>
      <c r="R56" s="5">
        <f t="shared" ref="R56" si="1">R4+R6+R8+R10+R12+R14+R16+R18+R20+R22+R24+R26+R28+R30+R32+R34+R36+R38+R40+R42+R44+R46+R48+R50+R52+R54</f>
        <v>12502.12</v>
      </c>
    </row>
    <row r="57" spans="1:18" x14ac:dyDescent="0.3">
      <c r="A57" s="4" t="s">
        <v>37</v>
      </c>
      <c r="B57" s="13">
        <f>B5+B7+B9+B11+B13+B15+B17+B19+B21+B23+B25+B27+B29+B31+B33+B35+B37+B39+B41+B43+B45+B47+B49+B51+B53+B55</f>
        <v>17405.38</v>
      </c>
      <c r="C57" s="13">
        <f t="shared" ref="C57:O57" si="2">C5+C7+C9+C11+C13+C15+C17+C19+C21+C23+C25+C27+C29+C31+C33+C35+C37+C39+C41+C43+C45+C47+C49+C51+C53+C55</f>
        <v>3095.6800000000012</v>
      </c>
      <c r="D57" s="13">
        <f t="shared" si="2"/>
        <v>2312.5800000000004</v>
      </c>
      <c r="E57" s="13">
        <f t="shared" si="2"/>
        <v>783.08</v>
      </c>
      <c r="F57" s="13">
        <f t="shared" si="2"/>
        <v>3370.0899999999997</v>
      </c>
      <c r="G57" s="13">
        <f t="shared" si="2"/>
        <v>47850.3</v>
      </c>
      <c r="H57" s="13">
        <f t="shared" si="2"/>
        <v>19478.29</v>
      </c>
      <c r="I57" s="13">
        <f t="shared" si="2"/>
        <v>28372.020000000004</v>
      </c>
      <c r="J57" s="13">
        <f t="shared" si="2"/>
        <v>44918.61</v>
      </c>
      <c r="K57" s="13">
        <f t="shared" si="2"/>
        <v>511.87999999999994</v>
      </c>
      <c r="L57" s="13">
        <f t="shared" si="2"/>
        <v>3332.8700000000003</v>
      </c>
      <c r="M57" s="13">
        <f t="shared" si="2"/>
        <v>6200.3400000000011</v>
      </c>
      <c r="N57" s="13">
        <f t="shared" si="2"/>
        <v>11345.71</v>
      </c>
      <c r="O57" s="13">
        <f t="shared" si="2"/>
        <v>138030.84999999998</v>
      </c>
      <c r="P57" s="4"/>
      <c r="Q57" s="4"/>
      <c r="R57" s="4"/>
    </row>
    <row r="58" spans="1:18" x14ac:dyDescent="0.3">
      <c r="A58" s="4" t="s">
        <v>38</v>
      </c>
      <c r="B58" s="7">
        <f>B56/B57-1</f>
        <v>-0.26639177082028653</v>
      </c>
      <c r="C58" s="7">
        <f t="shared" ref="C58:O58" si="3">C56/C57-1</f>
        <v>0.3295980204672313</v>
      </c>
      <c r="D58" s="7">
        <f t="shared" si="3"/>
        <v>0.34676854422333481</v>
      </c>
      <c r="E58" s="7">
        <f t="shared" si="3"/>
        <v>0.2789497880165499</v>
      </c>
      <c r="F58" s="7">
        <f t="shared" si="3"/>
        <v>9.448412356940028E-2</v>
      </c>
      <c r="G58" s="7">
        <f t="shared" si="3"/>
        <v>0.13148068037190996</v>
      </c>
      <c r="H58" s="7">
        <f t="shared" si="3"/>
        <v>0.16116199111934337</v>
      </c>
      <c r="I58" s="7">
        <f t="shared" si="3"/>
        <v>0.11110453185920455</v>
      </c>
      <c r="J58" s="7">
        <f t="shared" si="3"/>
        <v>0.16521081128734827</v>
      </c>
      <c r="K58" s="7">
        <f t="shared" si="3"/>
        <v>0.32771352660779884</v>
      </c>
      <c r="L58" s="7">
        <f t="shared" si="3"/>
        <v>0.11033133605571144</v>
      </c>
      <c r="M58" s="7">
        <f t="shared" si="3"/>
        <v>0.18928961960150548</v>
      </c>
      <c r="N58" s="7">
        <f t="shared" si="3"/>
        <v>3.3350931761872982E-2</v>
      </c>
      <c r="O58" s="7">
        <f t="shared" si="3"/>
        <v>9.0574824396140619E-2</v>
      </c>
      <c r="P58" s="4"/>
      <c r="Q58" s="4"/>
      <c r="R58" s="4"/>
    </row>
    <row r="59" spans="1:18" x14ac:dyDescent="0.3">
      <c r="A59" s="5" t="s">
        <v>39</v>
      </c>
      <c r="B59" s="4"/>
      <c r="C59" s="4"/>
      <c r="D59" s="4"/>
      <c r="E59" s="4"/>
      <c r="F59" s="4"/>
      <c r="G59" s="4"/>
      <c r="H59" s="4"/>
      <c r="I59" s="4"/>
      <c r="J59" s="4"/>
      <c r="K59" s="4"/>
      <c r="L59" s="4"/>
      <c r="M59" s="4"/>
      <c r="N59" s="4"/>
      <c r="O59" s="4"/>
      <c r="P59" s="4"/>
      <c r="Q59" s="4"/>
      <c r="R59" s="4"/>
    </row>
    <row r="60" spans="1:18" x14ac:dyDescent="0.3">
      <c r="A60" s="4" t="s">
        <v>76</v>
      </c>
      <c r="B60" s="4">
        <v>0</v>
      </c>
      <c r="C60" s="4">
        <v>0</v>
      </c>
      <c r="D60" s="4">
        <v>0</v>
      </c>
      <c r="E60" s="4">
        <v>0</v>
      </c>
      <c r="F60" s="4">
        <v>0</v>
      </c>
      <c r="G60" s="4">
        <v>0</v>
      </c>
      <c r="H60" s="4">
        <v>0</v>
      </c>
      <c r="I60" s="4">
        <v>0</v>
      </c>
      <c r="J60" s="4">
        <v>4576.95</v>
      </c>
      <c r="K60" s="4">
        <v>0</v>
      </c>
      <c r="L60" s="4">
        <v>0</v>
      </c>
      <c r="M60" s="4">
        <v>57.05</v>
      </c>
      <c r="N60" s="4">
        <v>0</v>
      </c>
      <c r="O60" s="4">
        <v>4634</v>
      </c>
      <c r="P60" s="9">
        <f>O60/O61-1</f>
        <v>0.33353669240310002</v>
      </c>
      <c r="Q60" s="7">
        <f>O60/$O$87</f>
        <v>2.5800151271063883E-2</v>
      </c>
      <c r="R60" s="4">
        <v>1159.03</v>
      </c>
    </row>
    <row r="61" spans="1:18" x14ac:dyDescent="0.3">
      <c r="A61" s="4" t="s">
        <v>10</v>
      </c>
      <c r="B61" s="4">
        <v>0</v>
      </c>
      <c r="C61" s="4">
        <v>0</v>
      </c>
      <c r="D61" s="4">
        <v>0</v>
      </c>
      <c r="E61" s="4">
        <v>0</v>
      </c>
      <c r="F61" s="4">
        <v>0</v>
      </c>
      <c r="G61" s="4">
        <v>0</v>
      </c>
      <c r="H61" s="4">
        <v>0</v>
      </c>
      <c r="I61" s="4">
        <v>0</v>
      </c>
      <c r="J61" s="4">
        <v>3428.75</v>
      </c>
      <c r="K61" s="4">
        <v>0</v>
      </c>
      <c r="L61" s="4">
        <v>0</v>
      </c>
      <c r="M61" s="4">
        <v>46.22</v>
      </c>
      <c r="N61" s="4">
        <v>0</v>
      </c>
      <c r="O61" s="4">
        <v>3474.97</v>
      </c>
      <c r="P61" s="4"/>
      <c r="Q61" s="4"/>
      <c r="R61" s="4"/>
    </row>
    <row r="62" spans="1:18" x14ac:dyDescent="0.3">
      <c r="A62" s="4" t="s">
        <v>40</v>
      </c>
      <c r="B62" s="4">
        <v>0</v>
      </c>
      <c r="C62" s="4">
        <v>0</v>
      </c>
      <c r="D62" s="4">
        <v>0</v>
      </c>
      <c r="E62" s="4">
        <v>0</v>
      </c>
      <c r="F62" s="4">
        <v>0</v>
      </c>
      <c r="G62" s="4">
        <v>0</v>
      </c>
      <c r="H62" s="4">
        <v>0</v>
      </c>
      <c r="I62" s="4">
        <v>0</v>
      </c>
      <c r="J62" s="4">
        <v>3557.05</v>
      </c>
      <c r="K62" s="4">
        <v>0</v>
      </c>
      <c r="L62" s="4">
        <v>0</v>
      </c>
      <c r="M62" s="4">
        <v>145.6</v>
      </c>
      <c r="N62" s="4">
        <v>0</v>
      </c>
      <c r="O62" s="4">
        <v>3702.65</v>
      </c>
      <c r="P62" s="9">
        <f>O62/O63-1</f>
        <v>0.36134846167421619</v>
      </c>
      <c r="Q62" s="7">
        <f>O62/$O$87</f>
        <v>2.0614788542038128E-2</v>
      </c>
      <c r="R62" s="4">
        <v>982.81</v>
      </c>
    </row>
    <row r="63" spans="1:18" x14ac:dyDescent="0.3">
      <c r="A63" s="4" t="s">
        <v>10</v>
      </c>
      <c r="B63" s="4">
        <v>0</v>
      </c>
      <c r="C63" s="4">
        <v>0</v>
      </c>
      <c r="D63" s="4">
        <v>0</v>
      </c>
      <c r="E63" s="4">
        <v>0</v>
      </c>
      <c r="F63" s="4">
        <v>0</v>
      </c>
      <c r="G63" s="4">
        <v>0</v>
      </c>
      <c r="H63" s="4">
        <v>0</v>
      </c>
      <c r="I63" s="4">
        <v>0</v>
      </c>
      <c r="J63" s="4">
        <v>2611.84</v>
      </c>
      <c r="K63" s="4">
        <v>0</v>
      </c>
      <c r="L63" s="4">
        <v>0</v>
      </c>
      <c r="M63" s="4">
        <v>108</v>
      </c>
      <c r="N63" s="4">
        <v>0</v>
      </c>
      <c r="O63" s="4">
        <v>2719.84</v>
      </c>
      <c r="P63" s="4"/>
      <c r="Q63" s="4"/>
      <c r="R63" s="4"/>
    </row>
    <row r="64" spans="1:18" x14ac:dyDescent="0.3">
      <c r="A64" s="4" t="s">
        <v>41</v>
      </c>
      <c r="B64" s="4">
        <v>0</v>
      </c>
      <c r="C64" s="4">
        <v>0</v>
      </c>
      <c r="D64" s="4">
        <v>0</v>
      </c>
      <c r="E64" s="4">
        <v>0</v>
      </c>
      <c r="F64" s="4">
        <v>0</v>
      </c>
      <c r="G64" s="4">
        <v>0</v>
      </c>
      <c r="H64" s="4">
        <v>0</v>
      </c>
      <c r="I64" s="4">
        <v>0</v>
      </c>
      <c r="J64" s="4">
        <v>6060.77</v>
      </c>
      <c r="K64" s="4">
        <v>0</v>
      </c>
      <c r="L64" s="4">
        <v>0</v>
      </c>
      <c r="M64" s="4">
        <v>131.94999999999999</v>
      </c>
      <c r="N64" s="4">
        <v>0</v>
      </c>
      <c r="O64" s="4">
        <v>6192.72</v>
      </c>
      <c r="P64" s="9">
        <f>O64/O65-1</f>
        <v>0.42229285904585168</v>
      </c>
      <c r="Q64" s="7">
        <f>O64/$O$87</f>
        <v>3.4478444708533174E-2</v>
      </c>
      <c r="R64" s="4">
        <v>1838.68</v>
      </c>
    </row>
    <row r="65" spans="1:18" x14ac:dyDescent="0.3">
      <c r="A65" s="4" t="s">
        <v>10</v>
      </c>
      <c r="B65" s="4">
        <v>0</v>
      </c>
      <c r="C65" s="4">
        <v>0</v>
      </c>
      <c r="D65" s="4">
        <v>0</v>
      </c>
      <c r="E65" s="4">
        <v>0</v>
      </c>
      <c r="F65" s="4">
        <v>0</v>
      </c>
      <c r="G65" s="4">
        <v>0</v>
      </c>
      <c r="H65" s="4">
        <v>0</v>
      </c>
      <c r="I65" s="4">
        <v>0</v>
      </c>
      <c r="J65" s="4">
        <v>4255.83</v>
      </c>
      <c r="K65" s="4">
        <v>0</v>
      </c>
      <c r="L65" s="4">
        <v>0</v>
      </c>
      <c r="M65" s="4">
        <v>98.21</v>
      </c>
      <c r="N65" s="4">
        <v>0</v>
      </c>
      <c r="O65" s="4">
        <v>4354.04</v>
      </c>
      <c r="P65" s="4"/>
      <c r="Q65" s="4"/>
      <c r="R65" s="4"/>
    </row>
    <row r="66" spans="1:18" x14ac:dyDescent="0.3">
      <c r="A66" s="4" t="s">
        <v>42</v>
      </c>
      <c r="B66" s="4">
        <v>0</v>
      </c>
      <c r="C66" s="4">
        <v>0</v>
      </c>
      <c r="D66" s="4">
        <v>0</v>
      </c>
      <c r="E66" s="4">
        <v>0</v>
      </c>
      <c r="F66" s="4">
        <v>0</v>
      </c>
      <c r="G66" s="4">
        <v>0</v>
      </c>
      <c r="H66" s="4">
        <v>0</v>
      </c>
      <c r="I66" s="4">
        <v>0</v>
      </c>
      <c r="J66" s="4">
        <v>130.66</v>
      </c>
      <c r="K66" s="4">
        <v>0</v>
      </c>
      <c r="L66" s="4">
        <v>0</v>
      </c>
      <c r="M66" s="4">
        <v>5.93</v>
      </c>
      <c r="N66" s="4">
        <v>0</v>
      </c>
      <c r="O66" s="4">
        <v>136.59</v>
      </c>
      <c r="P66" s="9">
        <f>O66/O67-1</f>
        <v>2.3684340320591866</v>
      </c>
      <c r="Q66" s="7">
        <f>O66/$O$87</f>
        <v>7.6047532630872162E-4</v>
      </c>
      <c r="R66" s="4">
        <v>96.04</v>
      </c>
    </row>
    <row r="67" spans="1:18" x14ac:dyDescent="0.3">
      <c r="A67" s="4" t="s">
        <v>10</v>
      </c>
      <c r="B67" s="4">
        <v>0</v>
      </c>
      <c r="C67" s="4">
        <v>0</v>
      </c>
      <c r="D67" s="4">
        <v>0</v>
      </c>
      <c r="E67" s="4">
        <v>0</v>
      </c>
      <c r="F67" s="4">
        <v>0</v>
      </c>
      <c r="G67" s="4">
        <v>0</v>
      </c>
      <c r="H67" s="4">
        <v>0</v>
      </c>
      <c r="I67" s="4">
        <v>0</v>
      </c>
      <c r="J67" s="4">
        <v>38.409999999999997</v>
      </c>
      <c r="K67" s="4">
        <v>0</v>
      </c>
      <c r="L67" s="4">
        <v>0</v>
      </c>
      <c r="M67" s="4">
        <v>2.14</v>
      </c>
      <c r="N67" s="4">
        <v>0</v>
      </c>
      <c r="O67" s="4">
        <v>40.549999999999997</v>
      </c>
      <c r="P67" s="4"/>
      <c r="Q67" s="4"/>
      <c r="R67" s="4"/>
    </row>
    <row r="68" spans="1:18" x14ac:dyDescent="0.3">
      <c r="A68" s="4" t="s">
        <v>43</v>
      </c>
      <c r="B68" s="4">
        <v>0</v>
      </c>
      <c r="C68" s="4">
        <v>0</v>
      </c>
      <c r="D68" s="4">
        <v>0</v>
      </c>
      <c r="E68" s="4">
        <v>0</v>
      </c>
      <c r="F68" s="4">
        <v>0</v>
      </c>
      <c r="G68" s="4">
        <v>0</v>
      </c>
      <c r="H68" s="4">
        <v>0</v>
      </c>
      <c r="I68" s="4">
        <v>0</v>
      </c>
      <c r="J68" s="4">
        <v>1298.4100000000001</v>
      </c>
      <c r="K68" s="4">
        <v>0</v>
      </c>
      <c r="L68" s="4">
        <v>0</v>
      </c>
      <c r="M68" s="4">
        <v>25.39</v>
      </c>
      <c r="N68" s="4">
        <v>0</v>
      </c>
      <c r="O68" s="4">
        <v>1323.8</v>
      </c>
      <c r="P68" s="9">
        <f>O68/O69-1</f>
        <v>0.37084748570955184</v>
      </c>
      <c r="Q68" s="7">
        <f>O68/$O$87</f>
        <v>7.3703582763561433E-3</v>
      </c>
      <c r="R68" s="4">
        <v>358.12</v>
      </c>
    </row>
    <row r="69" spans="1:18" x14ac:dyDescent="0.3">
      <c r="A69" s="4" t="s">
        <v>10</v>
      </c>
      <c r="B69" s="4">
        <v>0</v>
      </c>
      <c r="C69" s="4">
        <v>0</v>
      </c>
      <c r="D69" s="4">
        <v>0</v>
      </c>
      <c r="E69" s="4">
        <v>0</v>
      </c>
      <c r="F69" s="4">
        <v>0</v>
      </c>
      <c r="G69" s="4">
        <v>0</v>
      </c>
      <c r="H69" s="4">
        <v>0</v>
      </c>
      <c r="I69" s="4">
        <v>0</v>
      </c>
      <c r="J69" s="4">
        <v>942.91</v>
      </c>
      <c r="K69" s="4">
        <v>0</v>
      </c>
      <c r="L69" s="4">
        <v>0</v>
      </c>
      <c r="M69" s="4">
        <v>22.77</v>
      </c>
      <c r="N69" s="4">
        <v>0</v>
      </c>
      <c r="O69" s="4">
        <v>965.68</v>
      </c>
      <c r="P69" s="4"/>
      <c r="Q69" s="4"/>
      <c r="R69" s="4"/>
    </row>
    <row r="70" spans="1:18" x14ac:dyDescent="0.3">
      <c r="A70" s="4" t="s">
        <v>44</v>
      </c>
      <c r="B70" s="4">
        <v>0</v>
      </c>
      <c r="C70" s="4">
        <v>0</v>
      </c>
      <c r="D70" s="4">
        <v>0</v>
      </c>
      <c r="E70" s="4">
        <v>0</v>
      </c>
      <c r="F70" s="4">
        <v>0</v>
      </c>
      <c r="G70" s="4">
        <v>0</v>
      </c>
      <c r="H70" s="4">
        <v>0</v>
      </c>
      <c r="I70" s="4">
        <v>0</v>
      </c>
      <c r="J70" s="4">
        <v>33.78</v>
      </c>
      <c r="K70" s="4">
        <v>0</v>
      </c>
      <c r="L70" s="4">
        <v>0</v>
      </c>
      <c r="M70" s="4">
        <v>0.22</v>
      </c>
      <c r="N70" s="4">
        <v>0</v>
      </c>
      <c r="O70" s="4">
        <v>34</v>
      </c>
      <c r="P70" s="9">
        <f>O70/O71-1</f>
        <v>2.9080459770114944</v>
      </c>
      <c r="Q70" s="7">
        <f>O70/$O$87</f>
        <v>1.8929761398708933E-4</v>
      </c>
      <c r="R70" s="4">
        <v>25.3</v>
      </c>
    </row>
    <row r="71" spans="1:18" x14ac:dyDescent="0.3">
      <c r="A71" s="4" t="s">
        <v>10</v>
      </c>
      <c r="B71" s="4">
        <v>0</v>
      </c>
      <c r="C71" s="4">
        <v>0</v>
      </c>
      <c r="D71" s="4">
        <v>0</v>
      </c>
      <c r="E71" s="4">
        <v>0</v>
      </c>
      <c r="F71" s="4">
        <v>0</v>
      </c>
      <c r="G71" s="4">
        <v>0</v>
      </c>
      <c r="H71" s="4">
        <v>0</v>
      </c>
      <c r="I71" s="4">
        <v>0</v>
      </c>
      <c r="J71" s="4">
        <v>6.87</v>
      </c>
      <c r="K71" s="4">
        <v>0</v>
      </c>
      <c r="L71" s="4">
        <v>0</v>
      </c>
      <c r="M71" s="4">
        <v>1.83</v>
      </c>
      <c r="N71" s="4">
        <v>0</v>
      </c>
      <c r="O71" s="4">
        <v>8.6999999999999993</v>
      </c>
      <c r="P71" s="4"/>
      <c r="Q71" s="4"/>
      <c r="R71" s="4"/>
    </row>
    <row r="72" spans="1:18" x14ac:dyDescent="0.3">
      <c r="A72" s="4" t="s">
        <v>45</v>
      </c>
      <c r="B72" s="4">
        <v>0</v>
      </c>
      <c r="C72" s="4">
        <v>0</v>
      </c>
      <c r="D72" s="4">
        <v>0</v>
      </c>
      <c r="E72" s="4">
        <v>0</v>
      </c>
      <c r="F72" s="4">
        <v>0</v>
      </c>
      <c r="G72" s="4">
        <v>0</v>
      </c>
      <c r="H72" s="4">
        <v>0</v>
      </c>
      <c r="I72" s="4">
        <v>0</v>
      </c>
      <c r="J72" s="4">
        <v>0.47</v>
      </c>
      <c r="K72" s="4">
        <v>0</v>
      </c>
      <c r="L72" s="4">
        <v>0</v>
      </c>
      <c r="M72" s="4">
        <v>0</v>
      </c>
      <c r="N72" s="4">
        <v>0</v>
      </c>
      <c r="O72" s="4">
        <v>0.47</v>
      </c>
      <c r="P72" s="4">
        <v>0</v>
      </c>
      <c r="Q72" s="4">
        <v>0</v>
      </c>
      <c r="R72" s="4">
        <v>0.47</v>
      </c>
    </row>
    <row r="73" spans="1:18" x14ac:dyDescent="0.3">
      <c r="A73" s="4" t="s">
        <v>10</v>
      </c>
      <c r="B73" s="4">
        <v>0</v>
      </c>
      <c r="C73" s="4">
        <v>0</v>
      </c>
      <c r="D73" s="4">
        <v>0</v>
      </c>
      <c r="E73" s="4">
        <v>0</v>
      </c>
      <c r="F73" s="4">
        <v>0</v>
      </c>
      <c r="G73" s="4">
        <v>0</v>
      </c>
      <c r="H73" s="4">
        <v>0</v>
      </c>
      <c r="I73" s="4">
        <v>0</v>
      </c>
      <c r="J73" s="4">
        <v>0</v>
      </c>
      <c r="K73" s="4">
        <v>0</v>
      </c>
      <c r="L73" s="4">
        <v>0</v>
      </c>
      <c r="M73" s="4">
        <v>0</v>
      </c>
      <c r="N73" s="4">
        <v>0</v>
      </c>
      <c r="O73" s="4">
        <v>0</v>
      </c>
      <c r="P73" s="4"/>
      <c r="Q73" s="4"/>
      <c r="R73" s="4"/>
    </row>
    <row r="74" spans="1:18" x14ac:dyDescent="0.3">
      <c r="A74" s="4" t="s">
        <v>46</v>
      </c>
      <c r="B74" s="4">
        <v>0</v>
      </c>
      <c r="C74" s="4">
        <v>0</v>
      </c>
      <c r="D74" s="4">
        <v>0</v>
      </c>
      <c r="E74" s="4">
        <v>0</v>
      </c>
      <c r="F74" s="4">
        <v>0</v>
      </c>
      <c r="G74" s="4">
        <v>0</v>
      </c>
      <c r="H74" s="4">
        <v>0</v>
      </c>
      <c r="I74" s="4">
        <v>0</v>
      </c>
      <c r="J74" s="4">
        <v>9496.39</v>
      </c>
      <c r="K74" s="4">
        <v>0</v>
      </c>
      <c r="L74" s="4">
        <v>0</v>
      </c>
      <c r="M74" s="4">
        <v>65.66</v>
      </c>
      <c r="N74" s="4">
        <v>0.01</v>
      </c>
      <c r="O74" s="4">
        <v>9562.06</v>
      </c>
      <c r="P74" s="9">
        <f>O74/O75-1</f>
        <v>0.19313669951660906</v>
      </c>
      <c r="Q74" s="7">
        <f>O74/$O$87</f>
        <v>5.3237504200040808E-2</v>
      </c>
      <c r="R74" s="4">
        <v>1547.84</v>
      </c>
    </row>
    <row r="75" spans="1:18" x14ac:dyDescent="0.3">
      <c r="A75" s="4" t="s">
        <v>10</v>
      </c>
      <c r="B75" s="4">
        <v>0</v>
      </c>
      <c r="C75" s="4">
        <v>0</v>
      </c>
      <c r="D75" s="4">
        <v>0</v>
      </c>
      <c r="E75" s="4">
        <v>0</v>
      </c>
      <c r="F75" s="4">
        <v>0</v>
      </c>
      <c r="G75" s="4">
        <v>0</v>
      </c>
      <c r="H75" s="4">
        <v>0</v>
      </c>
      <c r="I75" s="4">
        <v>0</v>
      </c>
      <c r="J75" s="4">
        <v>7938.29</v>
      </c>
      <c r="K75" s="4">
        <v>0</v>
      </c>
      <c r="L75" s="4">
        <v>0</v>
      </c>
      <c r="M75" s="4">
        <v>75.900000000000006</v>
      </c>
      <c r="N75" s="4">
        <v>0.03</v>
      </c>
      <c r="O75" s="4">
        <v>8014.22</v>
      </c>
      <c r="P75" s="4"/>
      <c r="Q75" s="4"/>
      <c r="R75" s="4"/>
    </row>
    <row r="76" spans="1:18" x14ac:dyDescent="0.3">
      <c r="A76" s="5" t="s">
        <v>47</v>
      </c>
      <c r="B76" s="5">
        <v>0</v>
      </c>
      <c r="C76" s="5">
        <v>0</v>
      </c>
      <c r="D76" s="5">
        <v>0</v>
      </c>
      <c r="E76" s="5">
        <v>0</v>
      </c>
      <c r="F76" s="5">
        <v>0</v>
      </c>
      <c r="G76" s="5">
        <v>0</v>
      </c>
      <c r="H76" s="5">
        <v>0</v>
      </c>
      <c r="I76" s="5">
        <v>0</v>
      </c>
      <c r="J76" s="5">
        <f>J60+J62+J64+J66+J68+J70+J72+J74</f>
        <v>25154.48</v>
      </c>
      <c r="K76" s="5">
        <v>0</v>
      </c>
      <c r="L76" s="5">
        <v>0</v>
      </c>
      <c r="M76" s="5">
        <f t="shared" ref="M76:O76" si="4">M60+M62+M64+M66+M68+M70+M72+M74</f>
        <v>431.79999999999995</v>
      </c>
      <c r="N76" s="5">
        <f t="shared" si="4"/>
        <v>0.01</v>
      </c>
      <c r="O76" s="5">
        <f t="shared" si="4"/>
        <v>25586.289999999997</v>
      </c>
      <c r="P76" s="8">
        <f>O76/O77-1</f>
        <v>0.30688987639186838</v>
      </c>
      <c r="Q76" s="8">
        <f>O76/$O$87</f>
        <v>0.14245363669946245</v>
      </c>
      <c r="R76" s="5">
        <f>R60+R62+R64+R66+R68+R70+R72+R74</f>
        <v>6008.2900000000009</v>
      </c>
    </row>
    <row r="77" spans="1:18" x14ac:dyDescent="0.3">
      <c r="A77" s="4" t="s">
        <v>37</v>
      </c>
      <c r="B77" s="4">
        <v>0</v>
      </c>
      <c r="C77" s="4">
        <v>0</v>
      </c>
      <c r="D77" s="4">
        <v>0</v>
      </c>
      <c r="E77" s="4">
        <v>0</v>
      </c>
      <c r="F77" s="4">
        <v>0</v>
      </c>
      <c r="G77" s="4">
        <v>0</v>
      </c>
      <c r="H77" s="4">
        <v>0</v>
      </c>
      <c r="I77" s="4">
        <v>0</v>
      </c>
      <c r="J77" s="4">
        <f>J61+J63+J65+J67+J69++J71+J73+J75</f>
        <v>19222.900000000001</v>
      </c>
      <c r="K77" s="4">
        <v>0</v>
      </c>
      <c r="L77" s="4">
        <v>0</v>
      </c>
      <c r="M77" s="4">
        <f t="shared" ref="M77:O77" si="5">M61+M63+M65+M67+M69++M71+M73+M75</f>
        <v>355.06999999999994</v>
      </c>
      <c r="N77" s="4">
        <f t="shared" si="5"/>
        <v>0.03</v>
      </c>
      <c r="O77" s="4">
        <f t="shared" si="5"/>
        <v>19578</v>
      </c>
      <c r="P77" s="4"/>
      <c r="Q77" s="4"/>
      <c r="R77" s="4"/>
    </row>
    <row r="78" spans="1:18" x14ac:dyDescent="0.3">
      <c r="A78" s="4" t="s">
        <v>38</v>
      </c>
      <c r="B78" s="4">
        <v>0</v>
      </c>
      <c r="C78" s="4">
        <v>0</v>
      </c>
      <c r="D78" s="4">
        <v>0</v>
      </c>
      <c r="E78" s="4">
        <v>0</v>
      </c>
      <c r="F78" s="4">
        <v>0</v>
      </c>
      <c r="G78" s="4">
        <v>0</v>
      </c>
      <c r="H78" s="4">
        <v>0</v>
      </c>
      <c r="I78" s="4">
        <v>0</v>
      </c>
      <c r="J78" s="7">
        <f>J76/J77-1</f>
        <v>0.30856842620000102</v>
      </c>
      <c r="K78" s="4">
        <v>0</v>
      </c>
      <c r="L78" s="4">
        <v>0</v>
      </c>
      <c r="M78" s="7">
        <f t="shared" ref="M78:O78" si="6">M76/M77-1</f>
        <v>0.21609823415101248</v>
      </c>
      <c r="N78" s="7">
        <f t="shared" si="6"/>
        <v>-0.66666666666666663</v>
      </c>
      <c r="O78" s="7">
        <f t="shared" si="6"/>
        <v>0.30688987639186838</v>
      </c>
      <c r="P78" s="4"/>
      <c r="Q78" s="4"/>
      <c r="R78" s="4"/>
    </row>
    <row r="79" spans="1:18" x14ac:dyDescent="0.3">
      <c r="A79" s="5" t="s">
        <v>58</v>
      </c>
      <c r="B79" s="4"/>
      <c r="C79" s="4"/>
      <c r="D79" s="4"/>
      <c r="E79" s="4"/>
      <c r="F79" s="4"/>
      <c r="G79" s="4"/>
      <c r="H79" s="4"/>
      <c r="I79" s="4"/>
      <c r="J79" s="4"/>
      <c r="K79" s="4"/>
      <c r="L79" s="4"/>
      <c r="M79" s="4"/>
      <c r="N79" s="4"/>
      <c r="O79" s="4"/>
      <c r="P79" s="4"/>
      <c r="Q79" s="4"/>
      <c r="R79" s="4"/>
    </row>
    <row r="80" spans="1:18" x14ac:dyDescent="0.3">
      <c r="A80" s="4" t="s">
        <v>59</v>
      </c>
      <c r="B80" s="4">
        <v>0</v>
      </c>
      <c r="C80" s="4">
        <v>0</v>
      </c>
      <c r="D80" s="4">
        <v>0</v>
      </c>
      <c r="E80" s="4">
        <v>0</v>
      </c>
      <c r="F80" s="4">
        <v>0</v>
      </c>
      <c r="G80" s="4">
        <v>0</v>
      </c>
      <c r="H80" s="4">
        <v>0</v>
      </c>
      <c r="I80" s="4">
        <v>0</v>
      </c>
      <c r="J80" s="4">
        <v>0</v>
      </c>
      <c r="K80" s="4">
        <v>0</v>
      </c>
      <c r="L80" s="4">
        <v>0</v>
      </c>
      <c r="M80" s="4">
        <v>0</v>
      </c>
      <c r="N80" s="4">
        <v>2751.19</v>
      </c>
      <c r="O80" s="4">
        <v>2751.19</v>
      </c>
      <c r="P80" s="7">
        <f>O80/O81-1</f>
        <v>-0.58962513928064808</v>
      </c>
      <c r="Q80" s="7">
        <f>O80/$O$87</f>
        <v>1.5317461841915892E-2</v>
      </c>
      <c r="R80" s="4">
        <v>-3952.9</v>
      </c>
    </row>
    <row r="81" spans="1:18" x14ac:dyDescent="0.3">
      <c r="A81" s="4" t="s">
        <v>10</v>
      </c>
      <c r="B81" s="4">
        <v>0</v>
      </c>
      <c r="C81" s="4">
        <v>0</v>
      </c>
      <c r="D81" s="4">
        <v>0</v>
      </c>
      <c r="E81" s="4">
        <v>0</v>
      </c>
      <c r="F81" s="4">
        <v>0</v>
      </c>
      <c r="G81" s="4">
        <v>0</v>
      </c>
      <c r="H81" s="4">
        <v>0</v>
      </c>
      <c r="I81" s="4">
        <v>0</v>
      </c>
      <c r="J81" s="4">
        <v>0</v>
      </c>
      <c r="K81" s="4">
        <v>0</v>
      </c>
      <c r="L81" s="4">
        <v>0</v>
      </c>
      <c r="M81" s="4">
        <v>0</v>
      </c>
      <c r="N81" s="4">
        <v>6704.09</v>
      </c>
      <c r="O81" s="4">
        <v>6704.09</v>
      </c>
      <c r="P81" s="4"/>
      <c r="Q81" s="4"/>
      <c r="R81" s="4"/>
    </row>
    <row r="82" spans="1:18" x14ac:dyDescent="0.3">
      <c r="A82" s="4" t="s">
        <v>60</v>
      </c>
      <c r="B82" s="4">
        <v>0</v>
      </c>
      <c r="C82" s="4">
        <v>0</v>
      </c>
      <c r="D82" s="4">
        <v>0</v>
      </c>
      <c r="E82" s="4">
        <v>0</v>
      </c>
      <c r="F82" s="4">
        <v>0</v>
      </c>
      <c r="G82" s="4">
        <v>0</v>
      </c>
      <c r="H82" s="4">
        <v>0</v>
      </c>
      <c r="I82" s="4">
        <v>0</v>
      </c>
      <c r="J82" s="4">
        <v>0</v>
      </c>
      <c r="K82" s="4">
        <v>0</v>
      </c>
      <c r="L82" s="4">
        <v>0</v>
      </c>
      <c r="M82" s="4">
        <v>0</v>
      </c>
      <c r="N82" s="4">
        <v>740.9</v>
      </c>
      <c r="O82" s="4">
        <v>740.9</v>
      </c>
      <c r="P82" s="7">
        <f>O82/O83-1</f>
        <v>9.8980969191746926E-2</v>
      </c>
      <c r="Q82" s="7">
        <f>O82/$O$87</f>
        <v>4.1250177118539559E-3</v>
      </c>
      <c r="R82" s="4">
        <v>66.73</v>
      </c>
    </row>
    <row r="83" spans="1:18" x14ac:dyDescent="0.3">
      <c r="A83" s="4" t="s">
        <v>10</v>
      </c>
      <c r="B83" s="4">
        <v>0</v>
      </c>
      <c r="C83" s="4">
        <v>0</v>
      </c>
      <c r="D83" s="4">
        <v>0</v>
      </c>
      <c r="E83" s="4">
        <v>0</v>
      </c>
      <c r="F83" s="4">
        <v>0</v>
      </c>
      <c r="G83" s="4">
        <v>0</v>
      </c>
      <c r="H83" s="4">
        <v>0</v>
      </c>
      <c r="I83" s="4">
        <v>0</v>
      </c>
      <c r="J83" s="4">
        <v>0</v>
      </c>
      <c r="K83" s="4">
        <v>0</v>
      </c>
      <c r="L83" s="4">
        <v>0</v>
      </c>
      <c r="M83" s="4">
        <v>0</v>
      </c>
      <c r="N83" s="4">
        <v>674.17</v>
      </c>
      <c r="O83" s="4">
        <v>674.17</v>
      </c>
      <c r="P83" s="4"/>
      <c r="Q83" s="4"/>
      <c r="R83" s="4"/>
    </row>
    <row r="84" spans="1:18" x14ac:dyDescent="0.3">
      <c r="A84" s="5" t="s">
        <v>61</v>
      </c>
      <c r="B84" s="5">
        <v>0</v>
      </c>
      <c r="C84" s="5">
        <v>0</v>
      </c>
      <c r="D84" s="5">
        <v>0</v>
      </c>
      <c r="E84" s="5">
        <v>0</v>
      </c>
      <c r="F84" s="5">
        <v>0</v>
      </c>
      <c r="G84" s="5">
        <v>0</v>
      </c>
      <c r="H84" s="5">
        <v>0</v>
      </c>
      <c r="I84" s="5">
        <v>0</v>
      </c>
      <c r="J84" s="5">
        <v>0</v>
      </c>
      <c r="K84" s="5">
        <v>0</v>
      </c>
      <c r="L84" s="5">
        <v>0</v>
      </c>
      <c r="M84" s="5">
        <v>0</v>
      </c>
      <c r="N84" s="5">
        <f>SUM(N82+N80)</f>
        <v>3492.09</v>
      </c>
      <c r="O84" s="5">
        <f>SUM(O82+O80)</f>
        <v>3492.09</v>
      </c>
      <c r="P84" s="8">
        <f>O84/O85-1</f>
        <v>-0.5267054834066569</v>
      </c>
      <c r="Q84" s="8">
        <f>O84/$O$87</f>
        <v>1.9442479553769848E-2</v>
      </c>
      <c r="R84" s="5">
        <f>SUM(R82+R80)</f>
        <v>-3886.17</v>
      </c>
    </row>
    <row r="85" spans="1:18" x14ac:dyDescent="0.3">
      <c r="A85" s="4" t="s">
        <v>37</v>
      </c>
      <c r="B85" s="4">
        <v>0</v>
      </c>
      <c r="C85" s="4">
        <v>0</v>
      </c>
      <c r="D85" s="4">
        <v>0</v>
      </c>
      <c r="E85" s="4">
        <v>0</v>
      </c>
      <c r="F85" s="4">
        <v>0</v>
      </c>
      <c r="G85" s="4">
        <v>0</v>
      </c>
      <c r="H85" s="4">
        <v>0</v>
      </c>
      <c r="I85" s="4">
        <v>0</v>
      </c>
      <c r="J85" s="4">
        <v>0</v>
      </c>
      <c r="K85" s="4">
        <v>0</v>
      </c>
      <c r="L85" s="4">
        <v>0</v>
      </c>
      <c r="M85" s="4">
        <v>0</v>
      </c>
      <c r="N85" s="4">
        <f>SUM(N81+N83)</f>
        <v>7378.26</v>
      </c>
      <c r="O85" s="4">
        <f>SUM(O81+O83)</f>
        <v>7378.26</v>
      </c>
      <c r="P85" s="4"/>
      <c r="Q85" s="4"/>
      <c r="R85" s="4"/>
    </row>
    <row r="86" spans="1:18" x14ac:dyDescent="0.3">
      <c r="A86" s="4" t="s">
        <v>38</v>
      </c>
      <c r="B86" s="4">
        <v>0</v>
      </c>
      <c r="C86" s="4">
        <v>0</v>
      </c>
      <c r="D86" s="4">
        <v>0</v>
      </c>
      <c r="E86" s="4">
        <v>0</v>
      </c>
      <c r="F86" s="4">
        <v>0</v>
      </c>
      <c r="G86" s="4">
        <v>0</v>
      </c>
      <c r="H86" s="4">
        <v>0</v>
      </c>
      <c r="I86" s="4">
        <v>0</v>
      </c>
      <c r="J86" s="4"/>
      <c r="K86" s="4"/>
      <c r="L86" s="4"/>
      <c r="M86" s="4"/>
      <c r="N86" s="7">
        <f>N84/N85-1</f>
        <v>-0.5267054834066569</v>
      </c>
      <c r="O86" s="7">
        <f>O84/O85-1</f>
        <v>-0.5267054834066569</v>
      </c>
      <c r="P86" s="4"/>
      <c r="Q86" s="4"/>
      <c r="R86" s="4"/>
    </row>
    <row r="87" spans="1:18" x14ac:dyDescent="0.3">
      <c r="A87" s="5" t="s">
        <v>48</v>
      </c>
      <c r="B87" s="5">
        <f>SUM(B56+B76+B84)</f>
        <v>12768.730000000001</v>
      </c>
      <c r="C87" s="5">
        <f t="shared" ref="C87:O87" si="7">SUM(C56+C76+C84)</f>
        <v>4116.01</v>
      </c>
      <c r="D87" s="5">
        <f t="shared" si="7"/>
        <v>3114.51</v>
      </c>
      <c r="E87" s="5">
        <f t="shared" si="7"/>
        <v>1001.52</v>
      </c>
      <c r="F87" s="5">
        <f t="shared" si="7"/>
        <v>3688.5099999999998</v>
      </c>
      <c r="G87" s="5">
        <f t="shared" si="7"/>
        <v>54141.69</v>
      </c>
      <c r="H87" s="5">
        <f t="shared" si="7"/>
        <v>22617.449999999997</v>
      </c>
      <c r="I87" s="5">
        <f t="shared" si="7"/>
        <v>31524.279999999995</v>
      </c>
      <c r="J87" s="5">
        <f t="shared" si="7"/>
        <v>77494.12999999999</v>
      </c>
      <c r="K87" s="5">
        <f t="shared" si="7"/>
        <v>679.63</v>
      </c>
      <c r="L87" s="5">
        <f t="shared" si="7"/>
        <v>3700.5899999999997</v>
      </c>
      <c r="M87" s="5">
        <f t="shared" si="7"/>
        <v>7805.7999999999993</v>
      </c>
      <c r="N87" s="5">
        <f t="shared" si="7"/>
        <v>15216.199999999999</v>
      </c>
      <c r="O87" s="5">
        <f t="shared" si="7"/>
        <v>179611.35</v>
      </c>
      <c r="P87" s="8">
        <f>O87/O88-1</f>
        <v>8.8638682137047065E-2</v>
      </c>
      <c r="Q87" s="8">
        <f>O87/$O$87</f>
        <v>1</v>
      </c>
      <c r="R87" s="5">
        <f>SUM(R56+R76+R84)</f>
        <v>14624.240000000003</v>
      </c>
    </row>
    <row r="88" spans="1:18" x14ac:dyDescent="0.3">
      <c r="A88" s="4" t="s">
        <v>37</v>
      </c>
      <c r="B88" s="4">
        <f>SUM(B57+B77+B85)</f>
        <v>17405.38</v>
      </c>
      <c r="C88" s="4">
        <f t="shared" ref="C88:O88" si="8">SUM(C57+C77+C85)</f>
        <v>3095.6800000000012</v>
      </c>
      <c r="D88" s="4">
        <f t="shared" si="8"/>
        <v>2312.5800000000004</v>
      </c>
      <c r="E88" s="4">
        <f t="shared" si="8"/>
        <v>783.08</v>
      </c>
      <c r="F88" s="4">
        <f t="shared" si="8"/>
        <v>3370.0899999999997</v>
      </c>
      <c r="G88" s="4">
        <f t="shared" si="8"/>
        <v>47850.3</v>
      </c>
      <c r="H88" s="4">
        <f t="shared" si="8"/>
        <v>19478.29</v>
      </c>
      <c r="I88" s="4">
        <f t="shared" si="8"/>
        <v>28372.020000000004</v>
      </c>
      <c r="J88" s="4">
        <f t="shared" si="8"/>
        <v>64141.51</v>
      </c>
      <c r="K88" s="4">
        <f t="shared" si="8"/>
        <v>511.87999999999994</v>
      </c>
      <c r="L88" s="4">
        <f t="shared" si="8"/>
        <v>3332.8700000000003</v>
      </c>
      <c r="M88" s="4">
        <f t="shared" si="8"/>
        <v>6555.4100000000008</v>
      </c>
      <c r="N88" s="4">
        <f t="shared" si="8"/>
        <v>18724</v>
      </c>
      <c r="O88" s="4">
        <f t="shared" si="8"/>
        <v>164987.10999999999</v>
      </c>
      <c r="P88" s="4"/>
      <c r="Q88" s="4"/>
      <c r="R88" s="4"/>
    </row>
    <row r="89" spans="1:18" x14ac:dyDescent="0.3">
      <c r="A89" s="4" t="s">
        <v>38</v>
      </c>
      <c r="B89" s="6">
        <f t="shared" ref="B89:O89" si="9">B87/B88-1</f>
        <v>-0.26639177082028653</v>
      </c>
      <c r="C89" s="6">
        <f t="shared" si="9"/>
        <v>0.3295980204672313</v>
      </c>
      <c r="D89" s="6">
        <f t="shared" si="9"/>
        <v>0.34676854422333481</v>
      </c>
      <c r="E89" s="6">
        <f t="shared" si="9"/>
        <v>0.2789497880165499</v>
      </c>
      <c r="F89" s="6">
        <f t="shared" si="9"/>
        <v>9.448412356940028E-2</v>
      </c>
      <c r="G89" s="6">
        <f t="shared" si="9"/>
        <v>0.13148068037190996</v>
      </c>
      <c r="H89" s="6">
        <f t="shared" si="9"/>
        <v>0.16116199111934337</v>
      </c>
      <c r="I89" s="6">
        <f t="shared" si="9"/>
        <v>0.11110453185920455</v>
      </c>
      <c r="J89" s="6">
        <f t="shared" si="9"/>
        <v>0.20817439439763707</v>
      </c>
      <c r="K89" s="6">
        <f t="shared" si="9"/>
        <v>0.32771352660779884</v>
      </c>
      <c r="L89" s="6">
        <f t="shared" si="9"/>
        <v>0.11033133605571144</v>
      </c>
      <c r="M89" s="6">
        <f t="shared" si="9"/>
        <v>0.19074169273927932</v>
      </c>
      <c r="N89" s="6">
        <f t="shared" si="9"/>
        <v>-0.18734244819483026</v>
      </c>
      <c r="O89" s="6">
        <f t="shared" si="9"/>
        <v>8.8638682137047065E-2</v>
      </c>
      <c r="P89" s="4"/>
      <c r="Q89" s="4"/>
      <c r="R89" s="4"/>
    </row>
    <row r="90" spans="1:18" x14ac:dyDescent="0.3">
      <c r="A90" s="4" t="s">
        <v>49</v>
      </c>
      <c r="B90" s="7">
        <f>B87/$O$87</f>
        <v>7.1090885960157862E-2</v>
      </c>
      <c r="C90" s="7">
        <f t="shared" ref="C90:O90" si="10">C87/$O$87</f>
        <v>2.2916202121970576E-2</v>
      </c>
      <c r="D90" s="7">
        <f t="shared" si="10"/>
        <v>1.7340273874674402E-2</v>
      </c>
      <c r="E90" s="7">
        <f t="shared" si="10"/>
        <v>5.5760395988338146E-3</v>
      </c>
      <c r="F90" s="7">
        <f t="shared" si="10"/>
        <v>2.0536063004927024E-2</v>
      </c>
      <c r="G90" s="7">
        <f t="shared" si="10"/>
        <v>0.30143802159496047</v>
      </c>
      <c r="H90" s="7">
        <f t="shared" si="10"/>
        <v>0.1259243917491851</v>
      </c>
      <c r="I90" s="7">
        <f t="shared" si="10"/>
        <v>0.17551385254885057</v>
      </c>
      <c r="J90" s="7">
        <f t="shared" si="10"/>
        <v>0.43145452667662698</v>
      </c>
      <c r="K90" s="7">
        <f t="shared" si="10"/>
        <v>3.7838922762954566E-3</v>
      </c>
      <c r="L90" s="7">
        <f t="shared" si="10"/>
        <v>2.060331933366126E-2</v>
      </c>
      <c r="M90" s="7">
        <f t="shared" si="10"/>
        <v>4.3459391625306522E-2</v>
      </c>
      <c r="N90" s="7">
        <f t="shared" si="10"/>
        <v>8.4717363351480848E-2</v>
      </c>
      <c r="O90" s="7">
        <f t="shared" si="10"/>
        <v>1</v>
      </c>
      <c r="P90" s="4"/>
      <c r="Q90" s="4"/>
      <c r="R90" s="4"/>
    </row>
    <row r="91" spans="1:18" x14ac:dyDescent="0.3">
      <c r="A91" s="4" t="s">
        <v>50</v>
      </c>
      <c r="B91" s="7">
        <f>B88/$O$88</f>
        <v>0.10549539294312145</v>
      </c>
      <c r="C91" s="7">
        <f t="shared" ref="C91:O91" si="11">C88/$O$88</f>
        <v>1.8763162770715856E-2</v>
      </c>
      <c r="D91" s="7">
        <f t="shared" si="11"/>
        <v>1.4016731367680788E-2</v>
      </c>
      <c r="E91" s="7">
        <f t="shared" si="11"/>
        <v>4.7463101814438722E-3</v>
      </c>
      <c r="F91" s="7">
        <f t="shared" si="11"/>
        <v>2.0426383612634949E-2</v>
      </c>
      <c r="G91" s="7">
        <f t="shared" si="11"/>
        <v>0.29002447524536923</v>
      </c>
      <c r="H91" s="7">
        <f t="shared" si="11"/>
        <v>0.11805946537277974</v>
      </c>
      <c r="I91" s="7">
        <f t="shared" si="11"/>
        <v>0.17196507048338508</v>
      </c>
      <c r="J91" s="7">
        <f t="shared" si="11"/>
        <v>0.3887667951756959</v>
      </c>
      <c r="K91" s="7">
        <f t="shared" si="11"/>
        <v>3.102545404910723E-3</v>
      </c>
      <c r="L91" s="7">
        <f t="shared" si="11"/>
        <v>2.0200790231430812E-2</v>
      </c>
      <c r="M91" s="7">
        <f t="shared" si="11"/>
        <v>3.9732861555063309E-2</v>
      </c>
      <c r="N91" s="7">
        <f t="shared" si="11"/>
        <v>0.11348765367185353</v>
      </c>
      <c r="O91" s="7">
        <f t="shared" si="11"/>
        <v>1</v>
      </c>
      <c r="P91" s="4"/>
      <c r="Q91" s="4"/>
      <c r="R91" s="4"/>
    </row>
    <row r="93" spans="1:18" ht="50.4" customHeight="1" x14ac:dyDescent="0.3">
      <c r="A93" s="16" t="s">
        <v>78</v>
      </c>
      <c r="B93" s="16"/>
      <c r="C93" s="16"/>
      <c r="D93" s="16"/>
      <c r="E93" s="16"/>
      <c r="F93" s="16"/>
      <c r="G93" s="16"/>
      <c r="H93" s="16"/>
      <c r="I93" s="16"/>
      <c r="J93" s="16"/>
      <c r="K93" s="16"/>
      <c r="L93" s="16"/>
      <c r="M93" s="16"/>
      <c r="N93" s="16"/>
      <c r="O93" s="16"/>
      <c r="P93" s="16"/>
      <c r="Q93" s="16"/>
      <c r="R93" s="16"/>
    </row>
  </sheetData>
  <mergeCells count="2">
    <mergeCell ref="A1:R1"/>
    <mergeCell ref="A93:R9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Health Portfolio</vt:lpstr>
      <vt:lpstr>Liability Portfolio</vt:lpstr>
      <vt:lpstr>Miscellaneous portfolio </vt:lpstr>
      <vt:lpstr>Segmentwise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Sharad Taware</cp:lastModifiedBy>
  <dcterms:created xsi:type="dcterms:W3CDTF">2026-10-12T19:09:56Z</dcterms:created>
  <dcterms:modified xsi:type="dcterms:W3CDTF">2026-10-14T11:59:22Z</dcterms:modified>
</cp:coreProperties>
</file>