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gicouncil-my.sharepoint.com/personal/sharad_gicouncil_in/Documents/Desktop/"/>
    </mc:Choice>
  </mc:AlternateContent>
  <xr:revisionPtr revIDLastSave="0" documentId="8_{1B2B3DC7-4C14-435A-8603-D6A00842C6C0}" xr6:coauthVersionLast="47" xr6:coauthVersionMax="47" xr10:uidLastSave="{00000000-0000-0000-0000-000000000000}"/>
  <bookViews>
    <workbookView xWindow="-108" yWindow="-108" windowWidth="23256" windowHeight="13896" activeTab="3" xr2:uid="{00000000-000D-0000-FFFF-FFFF00000000}"/>
  </bookViews>
  <sheets>
    <sheet name="Health Portfolio" sheetId="1" r:id="rId1"/>
    <sheet name="Liability Portfolio" sheetId="2" r:id="rId2"/>
    <sheet name="Miscellaneous portfolio" sheetId="3" r:id="rId3"/>
    <sheet name="Segmentwise Report"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5" i="4" l="1"/>
  <c r="Q82" i="4"/>
  <c r="Q80" i="4"/>
  <c r="Q78" i="4"/>
  <c r="Q74" i="4"/>
  <c r="Q72" i="4"/>
  <c r="Q70" i="4"/>
  <c r="Q68" i="4"/>
  <c r="Q66" i="4"/>
  <c r="Q64" i="4"/>
  <c r="Q62" i="4"/>
  <c r="Q60" i="4"/>
  <c r="Q56" i="4"/>
  <c r="Q54" i="4"/>
  <c r="Q52" i="4"/>
  <c r="Q50" i="4"/>
  <c r="Q48" i="4"/>
  <c r="Q46" i="4"/>
  <c r="Q44" i="4"/>
  <c r="Q42" i="4"/>
  <c r="Q40" i="4"/>
  <c r="Q38" i="4"/>
  <c r="Q36" i="4"/>
  <c r="Q34" i="4"/>
  <c r="Q32" i="4"/>
  <c r="Q30" i="4"/>
  <c r="Q28" i="4"/>
  <c r="Q26" i="4"/>
  <c r="Q24" i="4"/>
  <c r="Q22" i="4"/>
  <c r="Q20" i="4"/>
  <c r="Q18" i="4"/>
  <c r="Q16" i="4"/>
  <c r="Q14" i="4"/>
  <c r="Q12" i="4"/>
  <c r="Q10" i="4"/>
  <c r="Q8" i="4"/>
  <c r="Q6" i="4"/>
  <c r="Q4" i="4"/>
  <c r="P4" i="4"/>
  <c r="P24" i="4"/>
  <c r="P26" i="4"/>
  <c r="P28" i="4"/>
  <c r="P30" i="4"/>
  <c r="P32" i="4"/>
  <c r="P34" i="4"/>
  <c r="P36" i="4"/>
  <c r="P38" i="4"/>
  <c r="P40" i="4"/>
  <c r="P42" i="4"/>
  <c r="P44" i="4"/>
  <c r="P46" i="4"/>
  <c r="P48" i="4"/>
  <c r="P50" i="4"/>
  <c r="P52" i="4"/>
  <c r="P54" i="4"/>
  <c r="P56" i="4"/>
  <c r="P60" i="4"/>
  <c r="P62" i="4"/>
  <c r="P64" i="4"/>
  <c r="P66" i="4"/>
  <c r="P68" i="4"/>
  <c r="P70" i="4"/>
  <c r="P72" i="4"/>
  <c r="P74" i="4"/>
  <c r="P78" i="4"/>
  <c r="P80" i="4"/>
  <c r="P82" i="4"/>
  <c r="P85" i="4"/>
  <c r="P20" i="4"/>
  <c r="P18" i="4"/>
  <c r="P16" i="4"/>
  <c r="P14" i="4"/>
  <c r="P12" i="4"/>
  <c r="P10" i="4"/>
  <c r="P8" i="4"/>
  <c r="P6" i="4"/>
  <c r="O89" i="4"/>
  <c r="N89" i="4"/>
  <c r="M89" i="4"/>
  <c r="L89" i="4"/>
  <c r="K89" i="4"/>
  <c r="J89" i="4"/>
  <c r="I89" i="4"/>
  <c r="H89" i="4"/>
  <c r="G89" i="4"/>
  <c r="F89" i="4"/>
  <c r="E89" i="4"/>
  <c r="D89" i="4"/>
  <c r="C89" i="4"/>
  <c r="B89" i="4"/>
  <c r="O88" i="4"/>
  <c r="N88" i="4"/>
  <c r="M88" i="4"/>
  <c r="L88" i="4"/>
  <c r="K88" i="4"/>
  <c r="J88" i="4"/>
  <c r="I88" i="4"/>
  <c r="H88" i="4"/>
  <c r="G88" i="4"/>
  <c r="F88" i="4"/>
  <c r="E88" i="4"/>
  <c r="D88" i="4"/>
  <c r="C88" i="4"/>
  <c r="B88" i="4"/>
  <c r="O87" i="4"/>
  <c r="N87" i="4"/>
  <c r="M87" i="4"/>
  <c r="L87" i="4"/>
  <c r="K87" i="4"/>
  <c r="J87" i="4"/>
  <c r="I87" i="4"/>
  <c r="H87" i="4"/>
  <c r="G87" i="4"/>
  <c r="F87" i="4"/>
  <c r="E87" i="4"/>
  <c r="D87" i="4"/>
  <c r="C87" i="4"/>
  <c r="B87" i="4"/>
  <c r="O86" i="4"/>
  <c r="N86" i="4"/>
  <c r="M86" i="4"/>
  <c r="L86" i="4"/>
  <c r="K86" i="4"/>
  <c r="J86" i="4"/>
  <c r="I86" i="4"/>
  <c r="H86" i="4"/>
  <c r="G86" i="4"/>
  <c r="F86" i="4"/>
  <c r="E86" i="4"/>
  <c r="D86" i="4"/>
  <c r="C86" i="4"/>
  <c r="B86" i="4"/>
  <c r="R85" i="4"/>
  <c r="O85" i="4"/>
  <c r="N85" i="4"/>
  <c r="M85" i="4"/>
  <c r="L85" i="4"/>
  <c r="K85" i="4"/>
  <c r="J85" i="4"/>
  <c r="I85" i="4"/>
  <c r="H85" i="4"/>
  <c r="G85" i="4"/>
  <c r="F85" i="4"/>
  <c r="E85" i="4"/>
  <c r="D85" i="4"/>
  <c r="C85" i="4"/>
  <c r="B85" i="4"/>
  <c r="O84" i="4"/>
  <c r="N84" i="4"/>
  <c r="O83" i="4"/>
  <c r="N83" i="4"/>
  <c r="R82" i="4"/>
  <c r="O82" i="4"/>
  <c r="N82" i="4"/>
  <c r="O76" i="4"/>
  <c r="N76" i="4"/>
  <c r="M76" i="4"/>
  <c r="J76" i="4"/>
  <c r="O75" i="4"/>
  <c r="N75" i="4"/>
  <c r="M75" i="4"/>
  <c r="J75" i="4"/>
  <c r="R74" i="4"/>
  <c r="O74" i="4"/>
  <c r="N74" i="4"/>
  <c r="M74" i="4"/>
  <c r="J74" i="4"/>
  <c r="O58" i="4"/>
  <c r="N58" i="4"/>
  <c r="M58" i="4"/>
  <c r="L58" i="4"/>
  <c r="K58" i="4"/>
  <c r="J58" i="4"/>
  <c r="I58" i="4"/>
  <c r="H58" i="4"/>
  <c r="G58" i="4"/>
  <c r="F58" i="4"/>
  <c r="E58" i="4"/>
  <c r="D58" i="4"/>
  <c r="C58" i="4"/>
  <c r="B58" i="4"/>
  <c r="O57" i="4"/>
  <c r="N57" i="4"/>
  <c r="M57" i="4"/>
  <c r="L57" i="4"/>
  <c r="K57" i="4"/>
  <c r="J57" i="4"/>
  <c r="I57" i="4"/>
  <c r="H57" i="4"/>
  <c r="G57" i="4"/>
  <c r="F57" i="4"/>
  <c r="E57" i="4"/>
  <c r="D57" i="4"/>
  <c r="C57" i="4"/>
  <c r="B57" i="4"/>
  <c r="O56" i="4"/>
  <c r="N56" i="4"/>
  <c r="M56" i="4"/>
  <c r="L56" i="4"/>
  <c r="K56" i="4"/>
  <c r="J56" i="4"/>
  <c r="I56" i="4"/>
  <c r="H56" i="4"/>
  <c r="G56" i="4"/>
  <c r="F56" i="4"/>
  <c r="E56" i="4"/>
  <c r="D56" i="4"/>
  <c r="C56" i="4"/>
  <c r="B56" i="4"/>
  <c r="F62" i="3"/>
  <c r="F60" i="3"/>
  <c r="F54" i="3"/>
  <c r="F52" i="3"/>
  <c r="F50" i="3"/>
  <c r="F48" i="3"/>
  <c r="F46" i="3"/>
  <c r="F44" i="3"/>
  <c r="F42" i="3"/>
  <c r="F40" i="3"/>
  <c r="F38" i="3"/>
  <c r="F36" i="3"/>
  <c r="F34" i="3"/>
  <c r="F30" i="3"/>
  <c r="F28" i="3"/>
  <c r="F26" i="3"/>
  <c r="F24" i="3"/>
  <c r="F20" i="3"/>
  <c r="F18" i="3"/>
  <c r="F16" i="3"/>
  <c r="F14" i="3"/>
  <c r="F12" i="3"/>
  <c r="F10" i="3"/>
  <c r="F8" i="3"/>
  <c r="F6" i="3"/>
  <c r="F4" i="3"/>
  <c r="E68" i="3"/>
  <c r="E71" i="3" s="1"/>
  <c r="D68" i="3"/>
  <c r="D71" i="3" s="1"/>
  <c r="C66" i="3"/>
  <c r="B66" i="3"/>
  <c r="E64" i="3"/>
  <c r="G64" i="3" s="1"/>
  <c r="D64" i="3"/>
  <c r="D66" i="3" s="1"/>
  <c r="C64" i="3"/>
  <c r="B64" i="3"/>
  <c r="E57" i="3"/>
  <c r="D57" i="3"/>
  <c r="C57" i="3"/>
  <c r="C68" i="3" s="1"/>
  <c r="C71" i="3" s="1"/>
  <c r="B57" i="3"/>
  <c r="B68" i="3" s="1"/>
  <c r="B71" i="3" s="1"/>
  <c r="E56" i="3"/>
  <c r="E67" i="3" s="1"/>
  <c r="D56" i="3"/>
  <c r="D67" i="3" s="1"/>
  <c r="C56" i="3"/>
  <c r="C67" i="3" s="1"/>
  <c r="B56" i="3"/>
  <c r="B67" i="3" s="1"/>
  <c r="H57" i="2"/>
  <c r="H53" i="2"/>
  <c r="H51" i="2"/>
  <c r="H49" i="2"/>
  <c r="H47" i="2"/>
  <c r="H45" i="2"/>
  <c r="H43" i="2"/>
  <c r="H41" i="2"/>
  <c r="H31" i="2"/>
  <c r="H27" i="2"/>
  <c r="H21" i="2"/>
  <c r="H19" i="2"/>
  <c r="H17" i="2"/>
  <c r="H15" i="2"/>
  <c r="H13" i="2"/>
  <c r="H11" i="2"/>
  <c r="G55" i="2"/>
  <c r="G53" i="2"/>
  <c r="G51" i="2"/>
  <c r="G49" i="2"/>
  <c r="G47" i="2"/>
  <c r="G45" i="2"/>
  <c r="G43" i="2"/>
  <c r="G41" i="2"/>
  <c r="G39" i="2"/>
  <c r="G37" i="2"/>
  <c r="G35" i="2"/>
  <c r="G31" i="2"/>
  <c r="G29" i="2"/>
  <c r="G27" i="2"/>
  <c r="G21" i="2"/>
  <c r="G19" i="2"/>
  <c r="G17" i="2"/>
  <c r="G15" i="2"/>
  <c r="G13" i="2"/>
  <c r="G11" i="2"/>
  <c r="G9" i="2"/>
  <c r="G7" i="2"/>
  <c r="G5" i="2"/>
  <c r="F60" i="2"/>
  <c r="E60" i="2"/>
  <c r="D60" i="2"/>
  <c r="C60" i="2"/>
  <c r="F58" i="2"/>
  <c r="F61" i="2" s="1"/>
  <c r="E58" i="2"/>
  <c r="E59" i="2" s="1"/>
  <c r="D58" i="2"/>
  <c r="D59" i="2" s="1"/>
  <c r="C58" i="2"/>
  <c r="C61" i="2" s="1"/>
  <c r="B58" i="2"/>
  <c r="B59" i="2" s="1"/>
  <c r="I57" i="2"/>
  <c r="F57" i="2"/>
  <c r="H39" i="2" s="1"/>
  <c r="E57" i="2"/>
  <c r="D57" i="2"/>
  <c r="C57" i="2"/>
  <c r="C59" i="2" s="1"/>
  <c r="B57" i="2"/>
  <c r="B60" i="2" s="1"/>
  <c r="G73" i="1"/>
  <c r="G71" i="1"/>
  <c r="G69" i="1"/>
  <c r="G67" i="1"/>
  <c r="G65" i="1"/>
  <c r="G63" i="1"/>
  <c r="G61" i="1"/>
  <c r="G55" i="1"/>
  <c r="G53" i="1"/>
  <c r="G51" i="1"/>
  <c r="G49" i="1"/>
  <c r="G47" i="1"/>
  <c r="G45" i="1"/>
  <c r="G43" i="1"/>
  <c r="G41" i="1"/>
  <c r="G39" i="1"/>
  <c r="G37" i="1"/>
  <c r="G35" i="1"/>
  <c r="G33" i="1"/>
  <c r="G31" i="1"/>
  <c r="G29" i="1"/>
  <c r="G27" i="1"/>
  <c r="G21" i="1"/>
  <c r="G19" i="1"/>
  <c r="G17" i="1"/>
  <c r="G15" i="1"/>
  <c r="G13" i="1"/>
  <c r="G11" i="1"/>
  <c r="G9" i="1"/>
  <c r="G7" i="1"/>
  <c r="G5" i="1"/>
  <c r="F76" i="1"/>
  <c r="E76" i="1"/>
  <c r="C76" i="1"/>
  <c r="B76" i="1"/>
  <c r="I75" i="1"/>
  <c r="F75" i="1"/>
  <c r="G75" i="1" s="1"/>
  <c r="E75" i="1"/>
  <c r="E77" i="1" s="1"/>
  <c r="C75" i="1"/>
  <c r="B75" i="1"/>
  <c r="E57" i="1"/>
  <c r="F58" i="1"/>
  <c r="F79" i="1" s="1"/>
  <c r="F82" i="1" s="1"/>
  <c r="E58" i="1"/>
  <c r="D58" i="1"/>
  <c r="D79" i="1" s="1"/>
  <c r="C58" i="1"/>
  <c r="B58" i="1"/>
  <c r="I57" i="1"/>
  <c r="F57" i="1"/>
  <c r="F59" i="1" s="1"/>
  <c r="D57" i="1"/>
  <c r="D59" i="1" s="1"/>
  <c r="C57" i="1"/>
  <c r="B57" i="1"/>
  <c r="B78" i="1" s="1"/>
  <c r="C79" i="1" l="1"/>
  <c r="C78" i="1"/>
  <c r="C80" i="1" s="1"/>
  <c r="B61" i="2"/>
  <c r="D61" i="2"/>
  <c r="E61" i="2"/>
  <c r="H29" i="2"/>
  <c r="H55" i="2"/>
  <c r="G57" i="2"/>
  <c r="H5" i="2"/>
  <c r="H35" i="2"/>
  <c r="F59" i="2"/>
  <c r="H7" i="2"/>
  <c r="H37" i="2"/>
  <c r="H9" i="2"/>
  <c r="E79" i="1"/>
  <c r="E82" i="1" s="1"/>
  <c r="E59" i="1"/>
  <c r="D78" i="1"/>
  <c r="B59" i="1"/>
  <c r="I78" i="1"/>
  <c r="B79" i="1"/>
  <c r="C77" i="1"/>
  <c r="B77" i="1"/>
  <c r="G57" i="1"/>
  <c r="B70" i="3"/>
  <c r="B69" i="3"/>
  <c r="C70" i="3"/>
  <c r="C69" i="3"/>
  <c r="D70" i="3"/>
  <c r="D69" i="3"/>
  <c r="G67" i="3"/>
  <c r="G40" i="3"/>
  <c r="G12" i="3"/>
  <c r="G18" i="3"/>
  <c r="G14" i="3"/>
  <c r="G38" i="3"/>
  <c r="G10" i="3"/>
  <c r="G24" i="3"/>
  <c r="G16" i="3"/>
  <c r="G62" i="3"/>
  <c r="G36" i="3"/>
  <c r="G8" i="3"/>
  <c r="E70" i="3"/>
  <c r="G60" i="3"/>
  <c r="G34" i="3"/>
  <c r="G6" i="3"/>
  <c r="G20" i="3"/>
  <c r="G30" i="3"/>
  <c r="G4" i="3"/>
  <c r="G54" i="3"/>
  <c r="G28" i="3"/>
  <c r="F67" i="3"/>
  <c r="G52" i="3"/>
  <c r="G26" i="3"/>
  <c r="E69" i="3"/>
  <c r="G50" i="3"/>
  <c r="G48" i="3"/>
  <c r="G46" i="3"/>
  <c r="G44" i="3"/>
  <c r="G42" i="3"/>
  <c r="E66" i="3"/>
  <c r="F64" i="3"/>
  <c r="B58" i="3"/>
  <c r="C58" i="3"/>
  <c r="G56" i="3"/>
  <c r="D58" i="3"/>
  <c r="F56" i="3"/>
  <c r="E58" i="3"/>
  <c r="B80" i="1"/>
  <c r="B82" i="1"/>
  <c r="C82" i="1"/>
  <c r="D82" i="1"/>
  <c r="D80" i="1"/>
  <c r="E78" i="1"/>
  <c r="C59" i="1"/>
  <c r="F78" i="1"/>
  <c r="C81" i="1"/>
  <c r="F77" i="1"/>
  <c r="H65" i="1" l="1"/>
  <c r="H39" i="1"/>
  <c r="H49" i="1"/>
  <c r="H41" i="1"/>
  <c r="H63" i="1"/>
  <c r="H37" i="1"/>
  <c r="H33" i="1"/>
  <c r="H47" i="1"/>
  <c r="H45" i="1"/>
  <c r="H61" i="1"/>
  <c r="H35" i="1"/>
  <c r="H73" i="1"/>
  <c r="H43" i="1"/>
  <c r="H55" i="1"/>
  <c r="H31" i="1"/>
  <c r="H53" i="1"/>
  <c r="H78" i="1"/>
  <c r="H51" i="1"/>
  <c r="H71" i="1"/>
  <c r="H69" i="1"/>
  <c r="H67" i="1"/>
  <c r="H57" i="1"/>
  <c r="H75" i="1"/>
  <c r="H29" i="1"/>
  <c r="G78" i="1"/>
  <c r="H27" i="1"/>
  <c r="H25" i="1"/>
  <c r="H21" i="1"/>
  <c r="H19" i="1"/>
  <c r="F81" i="1"/>
  <c r="H17" i="1"/>
  <c r="H15" i="1"/>
  <c r="H13" i="1"/>
  <c r="H11" i="1"/>
  <c r="H9" i="1"/>
  <c r="F80" i="1"/>
  <c r="H7" i="1"/>
  <c r="H5" i="1"/>
  <c r="E81" i="1"/>
  <c r="E80" i="1"/>
  <c r="B81" i="1"/>
  <c r="D81" i="1"/>
</calcChain>
</file>

<file path=xl/sharedStrings.xml><?xml version="1.0" encoding="utf-8"?>
<sst xmlns="http://schemas.openxmlformats.org/spreadsheetml/2006/main" count="341" uniqueCount="77">
  <si>
    <t>Health-Retail</t>
  </si>
  <si>
    <t>Health-Group</t>
  </si>
  <si>
    <t>Health-Government schemes</t>
  </si>
  <si>
    <t>Overseas Medical</t>
  </si>
  <si>
    <t>Grand Total</t>
  </si>
  <si>
    <t>Growth %</t>
  </si>
  <si>
    <t>Market %</t>
  </si>
  <si>
    <t>Accretion</t>
  </si>
  <si>
    <t>General Insurers</t>
  </si>
  <si>
    <t>Acko General Insurance Ltd</t>
  </si>
  <si>
    <t>Previous Year</t>
  </si>
  <si>
    <t xml:space="preserve">Bajaj General Insurance Limited </t>
  </si>
  <si>
    <t>Cholamandalam MS General Insurance Co Ltd</t>
  </si>
  <si>
    <t>Generali Central Insurance Company Limited</t>
  </si>
  <si>
    <t>Go Digit General Insurance Ltd</t>
  </si>
  <si>
    <t>HDFC Ergo General Insurance Co Ltd</t>
  </si>
  <si>
    <t>ICICI Lombard General Insurance Co Ltd</t>
  </si>
  <si>
    <t>IFFCO-Tokio General Insurance Co Ltd</t>
  </si>
  <si>
    <t>IndusInd General Insurance Company Limited</t>
  </si>
  <si>
    <t>Kiwi General Insurance Ltd</t>
  </si>
  <si>
    <t>Kshema General insurance</t>
  </si>
  <si>
    <t>Liberty  General Insurance Co. Ltd</t>
  </si>
  <si>
    <t>Magma General Insurance Limited</t>
  </si>
  <si>
    <t>National Insurance Co Ltd</t>
  </si>
  <si>
    <t>Navi General Insurance Co. Ltd</t>
  </si>
  <si>
    <t>Raheja QBE General Insurance Co Ltd</t>
  </si>
  <si>
    <t>Royal Sundaram General Insurance Co Ltd</t>
  </si>
  <si>
    <t>SBI General Insurance Co Ltd</t>
  </si>
  <si>
    <t>Shriram General Insurance Co Ltd</t>
  </si>
  <si>
    <t>Tata AIG General Insurance Co Ltd</t>
  </si>
  <si>
    <t>The New India Assurance Co Ltd</t>
  </si>
  <si>
    <t>The Oriental Insurance Co Ltd</t>
  </si>
  <si>
    <t>United India Insurance Co Ltd</t>
  </si>
  <si>
    <t>Universal Sompo General Insurance Co Ltd</t>
  </si>
  <si>
    <t>Zuno General Insurance Co Ltd</t>
  </si>
  <si>
    <t>Zurich Kotak Mahindra General Insurance Co Ltd</t>
  </si>
  <si>
    <t>General Insurers Sub Total</t>
  </si>
  <si>
    <t>Previous Year Sub Total</t>
  </si>
  <si>
    <t>% Growth</t>
  </si>
  <si>
    <t>Stand-alone Health Insurers</t>
  </si>
  <si>
    <t>Aditya Birla Health Insurance Co Ltd</t>
  </si>
  <si>
    <t>Care Health Insurance Ltd</t>
  </si>
  <si>
    <t>Galaxy Health Insurance Company Ltd</t>
  </si>
  <si>
    <t>ManipalCigna Health Insurance Co Ltd</t>
  </si>
  <si>
    <t>Narayana Health Insurance Ltd</t>
  </si>
  <si>
    <t>Star Health &amp; Allied Insurance Co Ltd</t>
  </si>
  <si>
    <t>Stand-alone Health sub Total</t>
  </si>
  <si>
    <t>Industry Total</t>
  </si>
  <si>
    <t>% Market Share</t>
  </si>
  <si>
    <t>Previous Year Market Share</t>
  </si>
  <si>
    <t>Workmen's compensation/Employers' liability</t>
  </si>
  <si>
    <t>Public Liability (Act)</t>
  </si>
  <si>
    <t>Product Liability</t>
  </si>
  <si>
    <t>Other liability covers</t>
  </si>
  <si>
    <t>Crop Insurance</t>
  </si>
  <si>
    <t>Credit Guarantee</t>
  </si>
  <si>
    <t>All Other miscellaneous</t>
  </si>
  <si>
    <t>Specialised Insurers</t>
  </si>
  <si>
    <t>Agriculture Insurance Co Of India Ltd</t>
  </si>
  <si>
    <t>ECGC Ltd</t>
  </si>
  <si>
    <t>Specialised sub Total</t>
  </si>
  <si>
    <t>Fire</t>
  </si>
  <si>
    <t>Marine Total</t>
  </si>
  <si>
    <t>Marine  Cargo</t>
  </si>
  <si>
    <t>Marine  Hull</t>
  </si>
  <si>
    <t>Engineering</t>
  </si>
  <si>
    <t>Motor Total</t>
  </si>
  <si>
    <t>Motor OD</t>
  </si>
  <si>
    <t>Motor TP</t>
  </si>
  <si>
    <t xml:space="preserve">Health </t>
  </si>
  <si>
    <t xml:space="preserve">Aviation </t>
  </si>
  <si>
    <t>Liability</t>
  </si>
  <si>
    <t>P.A.</t>
  </si>
  <si>
    <t>All Other Misc (Crop Insurance + Credit Guarantee+All other misc)</t>
  </si>
  <si>
    <t>Niva bupa health insurance company limited</t>
  </si>
  <si>
    <t>GROSS DIRECT PREMIUM INCOME UNDERWRITTEN BY NON-LIFE INSURERS WITHIN INDIA  (SEGMENT WISE) : FOR THE PERIOD UPTO July 2026 (PROVISIONAL &amp; UNAUDITED ) IN FY 2026-27 (Rs. In Crs.)</t>
  </si>
  <si>
    <t>“IRDAI has recently revised the formats for reporting and they have excluded premium from long term policies from reporting of premiums with effect from October 1, 2024. It is assumed that all companies have deducted the long term premiums accordingly for the current year only following IRDAI formats. Therefore the growth rates reported for the current year cannot be compared with the previous year's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</si>
</sst>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 #,##0.00_ ;_ * \-#,##0.00_ ;_ * &quot;-&quot;??_ ;_ @_ "/>
  </numFmts>
  <fonts count="6"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b/>
      <sz val="12"/>
      <color theme="3"/>
      <name val="Calibri"/>
      <family val="2"/>
      <scheme val="minor"/>
    </font>
    <font>
      <b/>
      <sz val="11"/>
      <color theme="1"/>
      <name val="Aptos"/>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7">
    <xf numFmtId="0" fontId="0" fillId="0" borderId="0" xfId="0"/>
    <xf numFmtId="0" fontId="0" fillId="0" borderId="1" xfId="0" applyBorder="1"/>
    <xf numFmtId="0" fontId="3" fillId="0" borderId="1" xfId="0" applyFont="1" applyBorder="1"/>
    <xf numFmtId="0" fontId="3" fillId="0" borderId="1" xfId="0" applyFont="1" applyBorder="1" applyAlignment="1">
      <alignment vertical="top" wrapText="1"/>
    </xf>
    <xf numFmtId="43" fontId="0" fillId="0" borderId="1" xfId="1" applyFont="1" applyBorder="1"/>
    <xf numFmtId="0" fontId="0" fillId="0" borderId="0" xfId="0" applyAlignment="1">
      <alignment vertical="top"/>
    </xf>
    <xf numFmtId="43" fontId="3" fillId="0" borderId="1" xfId="1" applyFont="1" applyBorder="1"/>
    <xf numFmtId="43" fontId="3" fillId="0" borderId="1" xfId="1" applyFont="1" applyBorder="1" applyAlignment="1">
      <alignment vertical="top" wrapText="1"/>
    </xf>
    <xf numFmtId="164" fontId="1" fillId="0" borderId="1" xfId="2" applyNumberFormat="1" applyFont="1" applyBorder="1"/>
    <xf numFmtId="164" fontId="0" fillId="0" borderId="1" xfId="2" applyNumberFormat="1" applyFont="1" applyBorder="1"/>
    <xf numFmtId="43" fontId="3" fillId="0" borderId="1" xfId="0" applyNumberFormat="1" applyFont="1" applyBorder="1"/>
    <xf numFmtId="43" fontId="0" fillId="0" borderId="1" xfId="0" applyNumberFormat="1" applyBorder="1"/>
    <xf numFmtId="10" fontId="0" fillId="0" borderId="1" xfId="2" applyNumberFormat="1" applyFont="1" applyBorder="1"/>
    <xf numFmtId="164" fontId="3" fillId="0" borderId="1" xfId="2" applyNumberFormat="1" applyFont="1" applyBorder="1"/>
    <xf numFmtId="10" fontId="3" fillId="0" borderId="1" xfId="2" applyNumberFormat="1" applyFont="1" applyBorder="1"/>
    <xf numFmtId="0" fontId="3" fillId="0" borderId="0" xfId="0" applyFont="1"/>
    <xf numFmtId="10" fontId="1" fillId="0" borderId="1" xfId="2" applyNumberFormat="1" applyFont="1" applyBorder="1"/>
    <xf numFmtId="165" fontId="0" fillId="0" borderId="1" xfId="0" applyNumberFormat="1" applyBorder="1"/>
    <xf numFmtId="164" fontId="0" fillId="2" borderId="1" xfId="2" applyNumberFormat="1" applyFont="1" applyFill="1" applyBorder="1"/>
    <xf numFmtId="43" fontId="1" fillId="0" borderId="1" xfId="1" applyFont="1" applyBorder="1"/>
    <xf numFmtId="165" fontId="3" fillId="0" borderId="1" xfId="0" applyNumberFormat="1" applyFont="1" applyBorder="1"/>
    <xf numFmtId="0" fontId="5" fillId="0" borderId="0" xfId="0" applyFont="1" applyAlignment="1">
      <alignment vertical="top"/>
    </xf>
    <xf numFmtId="10" fontId="0" fillId="0" borderId="0" xfId="2" applyNumberFormat="1" applyFont="1" applyBorder="1"/>
    <xf numFmtId="43" fontId="0" fillId="0" borderId="0" xfId="1" applyFont="1" applyBorder="1"/>
    <xf numFmtId="0" fontId="4" fillId="0" borderId="2" xfId="0" applyFont="1" applyBorder="1" applyAlignment="1">
      <alignment horizontal="left" vertical="center" wrapText="1"/>
    </xf>
    <xf numFmtId="0" fontId="5" fillId="0" borderId="0" xfId="0" applyFont="1" applyAlignment="1">
      <alignment horizontal="left" vertical="top" wrapText="1"/>
    </xf>
    <xf numFmtId="0" fontId="2" fillId="0" borderId="2" xfId="0" applyFont="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84"/>
  <sheetViews>
    <sheetView topLeftCell="A69" workbookViewId="0">
      <selection activeCell="L10" sqref="L10"/>
    </sheetView>
  </sheetViews>
  <sheetFormatPr defaultRowHeight="14.4" x14ac:dyDescent="0.3"/>
  <cols>
    <col min="1" max="1" width="43.6640625" customWidth="1"/>
    <col min="2" max="2" width="16" customWidth="1"/>
    <col min="3" max="3" width="15.109375" customWidth="1"/>
    <col min="4" max="4" width="11.44140625" customWidth="1"/>
    <col min="5" max="5" width="14.109375" customWidth="1"/>
    <col min="6" max="6" width="13.109375" customWidth="1"/>
    <col min="7" max="7" width="11.88671875" customWidth="1"/>
    <col min="8" max="8" width="13.33203125" customWidth="1"/>
    <col min="9" max="9" width="9.33203125" customWidth="1"/>
  </cols>
  <sheetData>
    <row r="2" spans="1:9" ht="29.4" customHeight="1" x14ac:dyDescent="0.3">
      <c r="A2" s="26" t="s">
        <v>75</v>
      </c>
      <c r="B2" s="26"/>
      <c r="C2" s="26"/>
      <c r="D2" s="26"/>
      <c r="E2" s="26"/>
      <c r="F2" s="26"/>
      <c r="G2" s="26"/>
      <c r="H2" s="26"/>
      <c r="I2" s="26"/>
    </row>
    <row r="3" spans="1:9" ht="46.2" customHeight="1" x14ac:dyDescent="0.3">
      <c r="A3" s="2"/>
      <c r="B3" s="3" t="s">
        <v>0</v>
      </c>
      <c r="C3" s="3" t="s">
        <v>1</v>
      </c>
      <c r="D3" s="3" t="s">
        <v>2</v>
      </c>
      <c r="E3" s="3" t="s">
        <v>3</v>
      </c>
      <c r="F3" s="3" t="s">
        <v>4</v>
      </c>
      <c r="G3" s="3" t="s">
        <v>5</v>
      </c>
      <c r="H3" s="3" t="s">
        <v>6</v>
      </c>
      <c r="I3" s="3" t="s">
        <v>7</v>
      </c>
    </row>
    <row r="4" spans="1:9" x14ac:dyDescent="0.3">
      <c r="A4" s="2" t="s">
        <v>8</v>
      </c>
      <c r="B4" s="6"/>
      <c r="C4" s="6"/>
      <c r="D4" s="6"/>
      <c r="E4" s="6"/>
      <c r="F4" s="6"/>
      <c r="G4" s="6"/>
      <c r="H4" s="6"/>
      <c r="I4" s="6"/>
    </row>
    <row r="5" spans="1:9" x14ac:dyDescent="0.3">
      <c r="A5" s="1" t="s">
        <v>9</v>
      </c>
      <c r="B5" s="4">
        <v>63.69</v>
      </c>
      <c r="C5" s="4">
        <v>460</v>
      </c>
      <c r="D5" s="4">
        <v>0</v>
      </c>
      <c r="E5" s="4">
        <v>25.86</v>
      </c>
      <c r="F5" s="4">
        <v>549.54999999999995</v>
      </c>
      <c r="G5" s="9">
        <f>F5/F6-1</f>
        <v>0.57279413869093587</v>
      </c>
      <c r="H5" s="12">
        <f>F5/$F$78</f>
        <v>1.0212244844865119E-2</v>
      </c>
      <c r="I5" s="4">
        <v>200.14</v>
      </c>
    </row>
    <row r="6" spans="1:9" x14ac:dyDescent="0.3">
      <c r="A6" s="1" t="s">
        <v>10</v>
      </c>
      <c r="B6" s="4">
        <v>43.69</v>
      </c>
      <c r="C6" s="4">
        <v>290.12</v>
      </c>
      <c r="D6" s="4">
        <v>0</v>
      </c>
      <c r="E6" s="4">
        <v>15.6</v>
      </c>
      <c r="F6" s="4">
        <v>349.41</v>
      </c>
      <c r="G6" s="4"/>
      <c r="H6" s="4"/>
      <c r="I6" s="4"/>
    </row>
    <row r="7" spans="1:9" x14ac:dyDescent="0.3">
      <c r="A7" s="1" t="s">
        <v>11</v>
      </c>
      <c r="B7" s="4">
        <v>451.68</v>
      </c>
      <c r="C7" s="4">
        <v>2005.12</v>
      </c>
      <c r="D7" s="4">
        <v>278.38</v>
      </c>
      <c r="E7" s="4">
        <v>72.27</v>
      </c>
      <c r="F7" s="4">
        <v>2807.45</v>
      </c>
      <c r="G7" s="9">
        <f>F7/F8-1</f>
        <v>0.27549907771709981</v>
      </c>
      <c r="H7" s="12">
        <f>F7/$F$78</f>
        <v>5.2170624674218138E-2</v>
      </c>
      <c r="I7" s="4">
        <v>606.39</v>
      </c>
    </row>
    <row r="8" spans="1:9" x14ac:dyDescent="0.3">
      <c r="A8" s="1" t="s">
        <v>10</v>
      </c>
      <c r="B8" s="4">
        <v>370.07</v>
      </c>
      <c r="C8" s="4">
        <v>1477.84</v>
      </c>
      <c r="D8" s="4">
        <v>275.58</v>
      </c>
      <c r="E8" s="4">
        <v>77.569999999999993</v>
      </c>
      <c r="F8" s="4">
        <v>2201.06</v>
      </c>
      <c r="G8" s="4"/>
      <c r="H8" s="4"/>
      <c r="I8" s="4"/>
    </row>
    <row r="9" spans="1:9" x14ac:dyDescent="0.3">
      <c r="A9" s="1" t="s">
        <v>12</v>
      </c>
      <c r="B9" s="4">
        <v>101.91</v>
      </c>
      <c r="C9" s="4">
        <v>145.01</v>
      </c>
      <c r="D9" s="4">
        <v>0</v>
      </c>
      <c r="E9" s="4">
        <v>0.41</v>
      </c>
      <c r="F9" s="4">
        <v>247.33</v>
      </c>
      <c r="G9" s="9">
        <f>F9/F10-1</f>
        <v>-0.25185274811700287</v>
      </c>
      <c r="H9" s="12">
        <f>F9/$F$78</f>
        <v>4.5961141251578382E-3</v>
      </c>
      <c r="I9" s="4">
        <v>-83.26</v>
      </c>
    </row>
    <row r="10" spans="1:9" x14ac:dyDescent="0.3">
      <c r="A10" s="1" t="s">
        <v>10</v>
      </c>
      <c r="B10" s="4">
        <v>118.12</v>
      </c>
      <c r="C10" s="4">
        <v>212.15</v>
      </c>
      <c r="D10" s="4">
        <v>0</v>
      </c>
      <c r="E10" s="4">
        <v>0.32</v>
      </c>
      <c r="F10" s="4">
        <v>330.59</v>
      </c>
      <c r="G10" s="4"/>
      <c r="H10" s="4"/>
      <c r="I10" s="4"/>
    </row>
    <row r="11" spans="1:9" x14ac:dyDescent="0.3">
      <c r="A11" s="1" t="s">
        <v>13</v>
      </c>
      <c r="B11" s="4">
        <v>64.7</v>
      </c>
      <c r="C11" s="4">
        <v>384.37</v>
      </c>
      <c r="D11" s="4">
        <v>0</v>
      </c>
      <c r="E11" s="4">
        <v>2.4300000000000002</v>
      </c>
      <c r="F11" s="4">
        <v>451.5</v>
      </c>
      <c r="G11" s="9">
        <f>F11/F12-1</f>
        <v>-0.20654447041456514</v>
      </c>
      <c r="H11" s="12">
        <f>F11/$F$78</f>
        <v>8.3901893321019043E-3</v>
      </c>
      <c r="I11" s="4">
        <v>-117.53</v>
      </c>
    </row>
    <row r="12" spans="1:9" x14ac:dyDescent="0.3">
      <c r="A12" s="1" t="s">
        <v>10</v>
      </c>
      <c r="B12" s="4">
        <v>59.93</v>
      </c>
      <c r="C12" s="4">
        <v>506.24</v>
      </c>
      <c r="D12" s="4">
        <v>0</v>
      </c>
      <c r="E12" s="4">
        <v>2.86</v>
      </c>
      <c r="F12" s="4">
        <v>569.03</v>
      </c>
      <c r="G12" s="4"/>
      <c r="H12" s="4"/>
      <c r="I12" s="4"/>
    </row>
    <row r="13" spans="1:9" x14ac:dyDescent="0.3">
      <c r="A13" s="1" t="s">
        <v>14</v>
      </c>
      <c r="B13" s="4">
        <v>22.36</v>
      </c>
      <c r="C13" s="4">
        <v>545.80999999999995</v>
      </c>
      <c r="D13" s="4">
        <v>0</v>
      </c>
      <c r="E13" s="4">
        <v>7.84</v>
      </c>
      <c r="F13" s="4">
        <v>576.01</v>
      </c>
      <c r="G13" s="9">
        <f>F13/F14-1</f>
        <v>0.16386817805257503</v>
      </c>
      <c r="H13" s="12">
        <f>F13/$F$78</f>
        <v>1.0703948963862718E-2</v>
      </c>
      <c r="I13" s="4">
        <v>81.099999999999994</v>
      </c>
    </row>
    <row r="14" spans="1:9" x14ac:dyDescent="0.3">
      <c r="A14" s="1" t="s">
        <v>10</v>
      </c>
      <c r="B14" s="4">
        <v>22.42</v>
      </c>
      <c r="C14" s="4">
        <v>468.84</v>
      </c>
      <c r="D14" s="4">
        <v>0</v>
      </c>
      <c r="E14" s="4">
        <v>3.65</v>
      </c>
      <c r="F14" s="4">
        <v>494.91</v>
      </c>
      <c r="G14" s="4"/>
      <c r="H14" s="4"/>
      <c r="I14" s="4"/>
    </row>
    <row r="15" spans="1:9" x14ac:dyDescent="0.3">
      <c r="A15" s="1" t="s">
        <v>15</v>
      </c>
      <c r="B15" s="4">
        <v>1947.72</v>
      </c>
      <c r="C15" s="4">
        <v>729.7</v>
      </c>
      <c r="D15" s="4">
        <v>0</v>
      </c>
      <c r="E15" s="4">
        <v>30.1</v>
      </c>
      <c r="F15" s="4">
        <v>2707.52</v>
      </c>
      <c r="G15" s="9">
        <f>F15/F16-1</f>
        <v>0.39710518847235488</v>
      </c>
      <c r="H15" s="12">
        <f>F15/$F$78</f>
        <v>5.031363326789047E-2</v>
      </c>
      <c r="I15" s="4">
        <v>769.57</v>
      </c>
    </row>
    <row r="16" spans="1:9" x14ac:dyDescent="0.3">
      <c r="A16" s="1" t="s">
        <v>10</v>
      </c>
      <c r="B16" s="4">
        <v>1314.9</v>
      </c>
      <c r="C16" s="4">
        <v>601.39</v>
      </c>
      <c r="D16" s="4">
        <v>0</v>
      </c>
      <c r="E16" s="4">
        <v>21.66</v>
      </c>
      <c r="F16" s="4">
        <v>1937.95</v>
      </c>
      <c r="G16" s="4"/>
      <c r="H16" s="4"/>
      <c r="I16" s="4"/>
    </row>
    <row r="17" spans="1:9" x14ac:dyDescent="0.3">
      <c r="A17" s="1" t="s">
        <v>16</v>
      </c>
      <c r="B17" s="4">
        <v>936.9</v>
      </c>
      <c r="C17" s="4">
        <v>2761.89</v>
      </c>
      <c r="D17" s="4">
        <v>0</v>
      </c>
      <c r="E17" s="4">
        <v>111.99</v>
      </c>
      <c r="F17" s="4">
        <v>3810.78</v>
      </c>
      <c r="G17" s="9">
        <f>F17/F18-1</f>
        <v>0.24293206695455916</v>
      </c>
      <c r="H17" s="12">
        <f>F17/$F$78</f>
        <v>7.0815427913593118E-2</v>
      </c>
      <c r="I17" s="4">
        <v>744.82</v>
      </c>
    </row>
    <row r="18" spans="1:9" x14ac:dyDescent="0.3">
      <c r="A18" s="1" t="s">
        <v>10</v>
      </c>
      <c r="B18" s="4">
        <v>556.77</v>
      </c>
      <c r="C18" s="4">
        <v>2396.96</v>
      </c>
      <c r="D18" s="4">
        <v>0</v>
      </c>
      <c r="E18" s="4">
        <v>112.23</v>
      </c>
      <c r="F18" s="4">
        <v>3065.96</v>
      </c>
      <c r="G18" s="4"/>
      <c r="H18" s="4"/>
      <c r="I18" s="4"/>
    </row>
    <row r="19" spans="1:9" x14ac:dyDescent="0.3">
      <c r="A19" s="1" t="s">
        <v>17</v>
      </c>
      <c r="B19" s="4">
        <v>102.94</v>
      </c>
      <c r="C19" s="4">
        <v>268.07</v>
      </c>
      <c r="D19" s="4">
        <v>0</v>
      </c>
      <c r="E19" s="4">
        <v>0.69</v>
      </c>
      <c r="F19" s="4">
        <v>371.7</v>
      </c>
      <c r="G19" s="9">
        <f>F19/F20-1</f>
        <v>0.19868425295881842</v>
      </c>
      <c r="H19" s="12">
        <f>F19/$F$78</f>
        <v>6.9072721478234279E-3</v>
      </c>
      <c r="I19" s="4">
        <v>61.61</v>
      </c>
    </row>
    <row r="20" spans="1:9" x14ac:dyDescent="0.3">
      <c r="A20" s="1" t="s">
        <v>10</v>
      </c>
      <c r="B20" s="4">
        <v>91.3</v>
      </c>
      <c r="C20" s="4">
        <v>218.04</v>
      </c>
      <c r="D20" s="4">
        <v>0</v>
      </c>
      <c r="E20" s="4">
        <v>0.75</v>
      </c>
      <c r="F20" s="4">
        <v>310.08999999999997</v>
      </c>
      <c r="G20" s="4"/>
      <c r="H20" s="4"/>
      <c r="I20" s="4"/>
    </row>
    <row r="21" spans="1:9" x14ac:dyDescent="0.3">
      <c r="A21" s="1" t="s">
        <v>18</v>
      </c>
      <c r="B21" s="4">
        <v>175.95</v>
      </c>
      <c r="C21" s="4">
        <v>1013.65</v>
      </c>
      <c r="D21" s="4">
        <v>163.13999999999999</v>
      </c>
      <c r="E21" s="4">
        <v>42.17</v>
      </c>
      <c r="F21" s="4">
        <v>1394.91</v>
      </c>
      <c r="G21" s="9">
        <f>F21/F22-1</f>
        <v>0.23642503855767694</v>
      </c>
      <c r="H21" s="12">
        <f>F21/$F$78</f>
        <v>2.5921503878720414E-2</v>
      </c>
      <c r="I21" s="4">
        <v>266.73</v>
      </c>
    </row>
    <row r="22" spans="1:9" x14ac:dyDescent="0.3">
      <c r="A22" s="1" t="s">
        <v>10</v>
      </c>
      <c r="B22" s="4">
        <v>133.29</v>
      </c>
      <c r="C22" s="4">
        <v>784.5</v>
      </c>
      <c r="D22" s="4">
        <v>150.74</v>
      </c>
      <c r="E22" s="4">
        <v>59.65</v>
      </c>
      <c r="F22" s="4">
        <v>1128.18</v>
      </c>
      <c r="G22" s="4"/>
      <c r="H22" s="4"/>
      <c r="I22" s="4"/>
    </row>
    <row r="23" spans="1:9" x14ac:dyDescent="0.3">
      <c r="A23" s="1" t="s">
        <v>19</v>
      </c>
      <c r="B23" s="4">
        <v>0</v>
      </c>
      <c r="C23" s="4">
        <v>0</v>
      </c>
      <c r="D23" s="4">
        <v>0</v>
      </c>
      <c r="E23" s="4">
        <v>0</v>
      </c>
      <c r="F23" s="4">
        <v>0</v>
      </c>
      <c r="G23" s="4">
        <v>0</v>
      </c>
      <c r="H23" s="4">
        <v>0</v>
      </c>
      <c r="I23" s="4">
        <v>0</v>
      </c>
    </row>
    <row r="24" spans="1:9" x14ac:dyDescent="0.3">
      <c r="A24" s="1" t="s">
        <v>10</v>
      </c>
      <c r="B24" s="4">
        <v>0</v>
      </c>
      <c r="C24" s="4">
        <v>0</v>
      </c>
      <c r="D24" s="4">
        <v>0</v>
      </c>
      <c r="E24" s="4">
        <v>0</v>
      </c>
      <c r="F24" s="4">
        <v>0</v>
      </c>
      <c r="G24" s="4"/>
      <c r="H24" s="4"/>
      <c r="I24" s="4"/>
    </row>
    <row r="25" spans="1:9" x14ac:dyDescent="0.3">
      <c r="A25" s="1" t="s">
        <v>20</v>
      </c>
      <c r="B25" s="4">
        <v>0.02</v>
      </c>
      <c r="C25" s="4">
        <v>17.34</v>
      </c>
      <c r="D25" s="4">
        <v>0</v>
      </c>
      <c r="E25" s="4">
        <v>0</v>
      </c>
      <c r="F25" s="4">
        <v>17.36</v>
      </c>
      <c r="G25" s="4">
        <v>0</v>
      </c>
      <c r="H25" s="12">
        <f>F25/$F$78</f>
        <v>3.2259952780794917E-4</v>
      </c>
      <c r="I25" s="4">
        <v>17.36</v>
      </c>
    </row>
    <row r="26" spans="1:9" x14ac:dyDescent="0.3">
      <c r="A26" s="1" t="s">
        <v>10</v>
      </c>
      <c r="B26" s="4">
        <v>0</v>
      </c>
      <c r="C26" s="4">
        <v>0</v>
      </c>
      <c r="D26" s="4">
        <v>0</v>
      </c>
      <c r="E26" s="4">
        <v>0</v>
      </c>
      <c r="F26" s="4">
        <v>0</v>
      </c>
      <c r="G26" s="4"/>
      <c r="H26" s="4"/>
      <c r="I26" s="4"/>
    </row>
    <row r="27" spans="1:9" x14ac:dyDescent="0.3">
      <c r="A27" s="1" t="s">
        <v>21</v>
      </c>
      <c r="B27" s="4">
        <v>26.41</v>
      </c>
      <c r="C27" s="4">
        <v>183.56</v>
      </c>
      <c r="D27" s="4">
        <v>0</v>
      </c>
      <c r="E27" s="4">
        <v>12.01</v>
      </c>
      <c r="F27" s="4">
        <v>221.98</v>
      </c>
      <c r="G27" s="9">
        <f>F27/F28-1</f>
        <v>4.3874911826945695E-2</v>
      </c>
      <c r="H27" s="12">
        <f>F27/$F$78</f>
        <v>4.1250370497009541E-3</v>
      </c>
      <c r="I27" s="4">
        <v>9.33</v>
      </c>
    </row>
    <row r="28" spans="1:9" x14ac:dyDescent="0.3">
      <c r="A28" s="1" t="s">
        <v>10</v>
      </c>
      <c r="B28" s="4">
        <v>20.34</v>
      </c>
      <c r="C28" s="4">
        <v>184.96</v>
      </c>
      <c r="D28" s="4">
        <v>0</v>
      </c>
      <c r="E28" s="4">
        <v>7.35</v>
      </c>
      <c r="F28" s="4">
        <v>212.65</v>
      </c>
      <c r="G28" s="4"/>
      <c r="H28" s="4"/>
      <c r="I28" s="4"/>
    </row>
    <row r="29" spans="1:9" x14ac:dyDescent="0.3">
      <c r="A29" s="1" t="s">
        <v>22</v>
      </c>
      <c r="B29" s="4">
        <v>44.37</v>
      </c>
      <c r="C29" s="4">
        <v>343.07</v>
      </c>
      <c r="D29" s="4">
        <v>0</v>
      </c>
      <c r="E29" s="4">
        <v>0</v>
      </c>
      <c r="F29" s="4">
        <v>387.44</v>
      </c>
      <c r="G29" s="9">
        <f>F29/F30-1</f>
        <v>0.24279069767441852</v>
      </c>
      <c r="H29" s="12">
        <f>F29/$F$78</f>
        <v>7.1997673418151978E-3</v>
      </c>
      <c r="I29" s="4">
        <v>75.69</v>
      </c>
    </row>
    <row r="30" spans="1:9" x14ac:dyDescent="0.3">
      <c r="A30" s="1" t="s">
        <v>10</v>
      </c>
      <c r="B30" s="4">
        <v>17.36</v>
      </c>
      <c r="C30" s="4">
        <v>294.39</v>
      </c>
      <c r="D30" s="4">
        <v>0</v>
      </c>
      <c r="E30" s="4">
        <v>0</v>
      </c>
      <c r="F30" s="4">
        <v>311.75</v>
      </c>
      <c r="G30" s="4"/>
      <c r="H30" s="4"/>
      <c r="I30" s="4"/>
    </row>
    <row r="31" spans="1:9" x14ac:dyDescent="0.3">
      <c r="A31" s="1" t="s">
        <v>23</v>
      </c>
      <c r="B31" s="4">
        <v>861.31</v>
      </c>
      <c r="C31" s="4">
        <v>1363.35</v>
      </c>
      <c r="D31" s="4">
        <v>-68.59</v>
      </c>
      <c r="E31" s="4">
        <v>2.0099999999999998</v>
      </c>
      <c r="F31" s="4">
        <v>2158.08</v>
      </c>
      <c r="G31" s="9">
        <f>F31/F32-1</f>
        <v>6.6951440182729582E-2</v>
      </c>
      <c r="H31" s="12">
        <f>F31/$F$78</f>
        <v>4.0103432544457314E-2</v>
      </c>
      <c r="I31" s="4">
        <v>135.41999999999999</v>
      </c>
    </row>
    <row r="32" spans="1:9" x14ac:dyDescent="0.3">
      <c r="A32" s="1" t="s">
        <v>10</v>
      </c>
      <c r="B32" s="4">
        <v>812.87</v>
      </c>
      <c r="C32" s="4">
        <v>1198.94</v>
      </c>
      <c r="D32" s="4">
        <v>9.09</v>
      </c>
      <c r="E32" s="4">
        <v>1.76</v>
      </c>
      <c r="F32" s="4">
        <v>2022.66</v>
      </c>
      <c r="G32" s="4"/>
      <c r="H32" s="4"/>
      <c r="I32" s="4"/>
    </row>
    <row r="33" spans="1:9" x14ac:dyDescent="0.3">
      <c r="A33" s="1" t="s">
        <v>24</v>
      </c>
      <c r="B33" s="4">
        <v>24.03</v>
      </c>
      <c r="C33" s="4">
        <v>37.619999999999997</v>
      </c>
      <c r="D33" s="4">
        <v>0</v>
      </c>
      <c r="E33" s="4">
        <v>0</v>
      </c>
      <c r="F33" s="4">
        <v>61.65</v>
      </c>
      <c r="G33" s="9">
        <f>F33/F34-1</f>
        <v>0.53281949278965679</v>
      </c>
      <c r="H33" s="12">
        <f>F33/$F$78</f>
        <v>1.1456371480046122E-3</v>
      </c>
      <c r="I33" s="4">
        <v>21.43</v>
      </c>
    </row>
    <row r="34" spans="1:9" x14ac:dyDescent="0.3">
      <c r="A34" s="1" t="s">
        <v>10</v>
      </c>
      <c r="B34" s="4">
        <v>19.91</v>
      </c>
      <c r="C34" s="4">
        <v>20.309999999999999</v>
      </c>
      <c r="D34" s="4">
        <v>0</v>
      </c>
      <c r="E34" s="4">
        <v>0</v>
      </c>
      <c r="F34" s="4">
        <v>40.22</v>
      </c>
      <c r="G34" s="4"/>
      <c r="H34" s="4"/>
      <c r="I34" s="4"/>
    </row>
    <row r="35" spans="1:9" x14ac:dyDescent="0.3">
      <c r="A35" s="1" t="s">
        <v>25</v>
      </c>
      <c r="B35" s="4">
        <v>0.89</v>
      </c>
      <c r="C35" s="4">
        <v>4.93</v>
      </c>
      <c r="D35" s="4">
        <v>0</v>
      </c>
      <c r="E35" s="4">
        <v>0</v>
      </c>
      <c r="F35" s="4">
        <v>5.82</v>
      </c>
      <c r="G35" s="9">
        <f>F35/F36-1</f>
        <v>2.1630434782608696</v>
      </c>
      <c r="H35" s="12">
        <f>F35/$F$78</f>
        <v>1.0815260667294149E-4</v>
      </c>
      <c r="I35" s="4">
        <v>3.98</v>
      </c>
    </row>
    <row r="36" spans="1:9" x14ac:dyDescent="0.3">
      <c r="A36" s="1" t="s">
        <v>10</v>
      </c>
      <c r="B36" s="4">
        <v>0.69</v>
      </c>
      <c r="C36" s="4">
        <v>1.1499999999999999</v>
      </c>
      <c r="D36" s="4">
        <v>0</v>
      </c>
      <c r="E36" s="4">
        <v>0</v>
      </c>
      <c r="F36" s="4">
        <v>1.84</v>
      </c>
      <c r="G36" s="4"/>
      <c r="H36" s="4"/>
      <c r="I36" s="4"/>
    </row>
    <row r="37" spans="1:9" x14ac:dyDescent="0.3">
      <c r="A37" s="1" t="s">
        <v>26</v>
      </c>
      <c r="B37" s="4">
        <v>53.63</v>
      </c>
      <c r="C37" s="4">
        <v>507.54</v>
      </c>
      <c r="D37" s="4">
        <v>0</v>
      </c>
      <c r="E37" s="4">
        <v>0.51</v>
      </c>
      <c r="F37" s="4">
        <v>561.67999999999995</v>
      </c>
      <c r="G37" s="9">
        <f>F37/F38-1</f>
        <v>0.29760199602642867</v>
      </c>
      <c r="H37" s="12">
        <f>F37/$F$78</f>
        <v>1.043765569004429E-2</v>
      </c>
      <c r="I37" s="4">
        <v>128.82</v>
      </c>
    </row>
    <row r="38" spans="1:9" x14ac:dyDescent="0.3">
      <c r="A38" s="1" t="s">
        <v>10</v>
      </c>
      <c r="B38" s="4">
        <v>54.72</v>
      </c>
      <c r="C38" s="4">
        <v>377.36</v>
      </c>
      <c r="D38" s="4">
        <v>0</v>
      </c>
      <c r="E38" s="4">
        <v>0.78</v>
      </c>
      <c r="F38" s="4">
        <v>432.86</v>
      </c>
      <c r="G38" s="4"/>
      <c r="H38" s="4"/>
      <c r="I38" s="4"/>
    </row>
    <row r="39" spans="1:9" x14ac:dyDescent="0.3">
      <c r="A39" s="1" t="s">
        <v>27</v>
      </c>
      <c r="B39" s="4">
        <v>145.30000000000001</v>
      </c>
      <c r="C39" s="4">
        <v>1475.37</v>
      </c>
      <c r="D39" s="4">
        <v>0</v>
      </c>
      <c r="E39" s="4">
        <v>0.55000000000000004</v>
      </c>
      <c r="F39" s="4">
        <v>1621.22</v>
      </c>
      <c r="G39" s="9">
        <f>F39/F40-1</f>
        <v>0.49051659939872572</v>
      </c>
      <c r="H39" s="12">
        <f>F39/$F$78</f>
        <v>3.0127004981152269E-2</v>
      </c>
      <c r="I39" s="4">
        <v>533.53</v>
      </c>
    </row>
    <row r="40" spans="1:9" x14ac:dyDescent="0.3">
      <c r="A40" s="1" t="s">
        <v>10</v>
      </c>
      <c r="B40" s="4">
        <v>104.44</v>
      </c>
      <c r="C40" s="4">
        <v>982.83</v>
      </c>
      <c r="D40" s="4">
        <v>0</v>
      </c>
      <c r="E40" s="4">
        <v>0.42</v>
      </c>
      <c r="F40" s="4">
        <v>1087.69</v>
      </c>
      <c r="G40" s="4"/>
      <c r="H40" s="4"/>
      <c r="I40" s="4"/>
    </row>
    <row r="41" spans="1:9" x14ac:dyDescent="0.3">
      <c r="A41" s="1" t="s">
        <v>28</v>
      </c>
      <c r="B41" s="4">
        <v>3.03</v>
      </c>
      <c r="C41" s="4">
        <v>13.39</v>
      </c>
      <c r="D41" s="4">
        <v>0</v>
      </c>
      <c r="E41" s="4">
        <v>0</v>
      </c>
      <c r="F41" s="4">
        <v>16.420000000000002</v>
      </c>
      <c r="G41" s="9">
        <f>F41/F42-1</f>
        <v>2.4861995753715505</v>
      </c>
      <c r="H41" s="12">
        <f>F41/$F$78</f>
        <v>3.0513158102572156E-4</v>
      </c>
      <c r="I41" s="4">
        <v>11.71</v>
      </c>
    </row>
    <row r="42" spans="1:9" x14ac:dyDescent="0.3">
      <c r="A42" s="1" t="s">
        <v>10</v>
      </c>
      <c r="B42" s="4">
        <v>2.7</v>
      </c>
      <c r="C42" s="4">
        <v>2.0099999999999998</v>
      </c>
      <c r="D42" s="4">
        <v>0</v>
      </c>
      <c r="E42" s="4">
        <v>0</v>
      </c>
      <c r="F42" s="4">
        <v>4.71</v>
      </c>
      <c r="G42" s="4"/>
      <c r="H42" s="4"/>
      <c r="I42" s="4"/>
    </row>
    <row r="43" spans="1:9" x14ac:dyDescent="0.3">
      <c r="A43" s="1" t="s">
        <v>29</v>
      </c>
      <c r="B43" s="4">
        <v>635.17999999999995</v>
      </c>
      <c r="C43" s="4">
        <v>1658.6</v>
      </c>
      <c r="D43" s="4">
        <v>19.829999999999998</v>
      </c>
      <c r="E43" s="4">
        <v>203.88</v>
      </c>
      <c r="F43" s="4">
        <v>2517.4899999999998</v>
      </c>
      <c r="G43" s="9">
        <f>F43/F44-1</f>
        <v>0.93592020977999213</v>
      </c>
      <c r="H43" s="12">
        <f>F43/$F$78</f>
        <v>4.6782320579564163E-2</v>
      </c>
      <c r="I43" s="4">
        <v>1217.08</v>
      </c>
    </row>
    <row r="44" spans="1:9" x14ac:dyDescent="0.3">
      <c r="A44" s="1" t="s">
        <v>10</v>
      </c>
      <c r="B44" s="4">
        <v>423.37</v>
      </c>
      <c r="C44" s="4">
        <v>704.68</v>
      </c>
      <c r="D44" s="4">
        <v>12.96</v>
      </c>
      <c r="E44" s="4">
        <v>159.4</v>
      </c>
      <c r="F44" s="4">
        <v>1300.4100000000001</v>
      </c>
      <c r="G44" s="4"/>
      <c r="H44" s="4"/>
      <c r="I44" s="4"/>
    </row>
    <row r="45" spans="1:9" x14ac:dyDescent="0.3">
      <c r="A45" s="1" t="s">
        <v>30</v>
      </c>
      <c r="B45" s="4">
        <v>1232.32</v>
      </c>
      <c r="C45" s="4">
        <v>6290.48</v>
      </c>
      <c r="D45" s="4">
        <v>1616.56</v>
      </c>
      <c r="E45" s="4">
        <v>2.42</v>
      </c>
      <c r="F45" s="4">
        <v>9141.7800000000007</v>
      </c>
      <c r="G45" s="9">
        <f>F45/F46-1</f>
        <v>2.8432766642967122E-2</v>
      </c>
      <c r="H45" s="12">
        <f>F45/$F$78</f>
        <v>0.16988098567535448</v>
      </c>
      <c r="I45" s="4">
        <v>252.74</v>
      </c>
    </row>
    <row r="46" spans="1:9" x14ac:dyDescent="0.3">
      <c r="A46" s="1" t="s">
        <v>10</v>
      </c>
      <c r="B46" s="4">
        <v>1140.8399999999999</v>
      </c>
      <c r="C46" s="4">
        <v>6118.94</v>
      </c>
      <c r="D46" s="4">
        <v>1626.43</v>
      </c>
      <c r="E46" s="4">
        <v>2.83</v>
      </c>
      <c r="F46" s="4">
        <v>8889.0400000000009</v>
      </c>
      <c r="G46" s="4"/>
      <c r="H46" s="4"/>
      <c r="I46" s="4"/>
    </row>
    <row r="47" spans="1:9" x14ac:dyDescent="0.3">
      <c r="A47" s="1" t="s">
        <v>31</v>
      </c>
      <c r="B47" s="4">
        <v>662.58</v>
      </c>
      <c r="C47" s="4">
        <v>2024.89</v>
      </c>
      <c r="D47" s="4">
        <v>481.89</v>
      </c>
      <c r="E47" s="4">
        <v>1.35</v>
      </c>
      <c r="F47" s="4">
        <v>3170.71</v>
      </c>
      <c r="G47" s="9">
        <f>F47/F48-1</f>
        <v>1.5566395802838473E-2</v>
      </c>
      <c r="H47" s="12">
        <f>F47/$F$78</f>
        <v>5.8921056959443698E-2</v>
      </c>
      <c r="I47" s="4">
        <v>48.6</v>
      </c>
    </row>
    <row r="48" spans="1:9" x14ac:dyDescent="0.3">
      <c r="A48" s="1" t="s">
        <v>10</v>
      </c>
      <c r="B48" s="4">
        <v>618.28</v>
      </c>
      <c r="C48" s="4">
        <v>2345.4299999999998</v>
      </c>
      <c r="D48" s="4">
        <v>156.97999999999999</v>
      </c>
      <c r="E48" s="4">
        <v>1.42</v>
      </c>
      <c r="F48" s="4">
        <v>3122.11</v>
      </c>
      <c r="G48" s="4"/>
      <c r="H48" s="4"/>
      <c r="I48" s="4"/>
    </row>
    <row r="49" spans="1:9" x14ac:dyDescent="0.3">
      <c r="A49" s="1" t="s">
        <v>32</v>
      </c>
      <c r="B49" s="4">
        <v>611.78</v>
      </c>
      <c r="C49" s="4">
        <v>2431.92</v>
      </c>
      <c r="D49" s="4">
        <v>605.83000000000004</v>
      </c>
      <c r="E49" s="4">
        <v>1.44</v>
      </c>
      <c r="F49" s="4">
        <v>3650.97</v>
      </c>
      <c r="G49" s="9">
        <f>F49/F50-1</f>
        <v>0.23931417941859356</v>
      </c>
      <c r="H49" s="12">
        <f>F49/$F$78</f>
        <v>6.7845691131393326E-2</v>
      </c>
      <c r="I49" s="4">
        <v>705.01</v>
      </c>
    </row>
    <row r="50" spans="1:9" x14ac:dyDescent="0.3">
      <c r="A50" s="1" t="s">
        <v>10</v>
      </c>
      <c r="B50" s="4">
        <v>604.88</v>
      </c>
      <c r="C50" s="4">
        <v>2214.31</v>
      </c>
      <c r="D50" s="4">
        <v>125</v>
      </c>
      <c r="E50" s="4">
        <v>1.77</v>
      </c>
      <c r="F50" s="4">
        <v>2945.96</v>
      </c>
      <c r="G50" s="4"/>
      <c r="H50" s="4"/>
      <c r="I50" s="4"/>
    </row>
    <row r="51" spans="1:9" x14ac:dyDescent="0.3">
      <c r="A51" s="1" t="s">
        <v>33</v>
      </c>
      <c r="B51" s="4">
        <v>32.93</v>
      </c>
      <c r="C51" s="4">
        <v>419.05</v>
      </c>
      <c r="D51" s="4">
        <v>2.74</v>
      </c>
      <c r="E51" s="4">
        <v>6.58</v>
      </c>
      <c r="F51" s="4">
        <v>461.3</v>
      </c>
      <c r="G51" s="9">
        <f>F51/F52-1</f>
        <v>-0.12383665716999048</v>
      </c>
      <c r="H51" s="12">
        <f>F51/$F$78</f>
        <v>8.5723019687676816E-3</v>
      </c>
      <c r="I51" s="4">
        <v>-65.2</v>
      </c>
    </row>
    <row r="52" spans="1:9" x14ac:dyDescent="0.3">
      <c r="A52" s="1" t="s">
        <v>10</v>
      </c>
      <c r="B52" s="4">
        <v>33.32</v>
      </c>
      <c r="C52" s="4">
        <v>485.72</v>
      </c>
      <c r="D52" s="4">
        <v>1.51</v>
      </c>
      <c r="E52" s="4">
        <v>5.95</v>
      </c>
      <c r="F52" s="4">
        <v>526.5</v>
      </c>
      <c r="G52" s="4"/>
      <c r="H52" s="4"/>
      <c r="I52" s="4"/>
    </row>
    <row r="53" spans="1:9" x14ac:dyDescent="0.3">
      <c r="A53" s="1" t="s">
        <v>34</v>
      </c>
      <c r="B53" s="4">
        <v>2.92</v>
      </c>
      <c r="C53" s="4">
        <v>143.74</v>
      </c>
      <c r="D53" s="4">
        <v>0</v>
      </c>
      <c r="E53" s="4">
        <v>0.57999999999999996</v>
      </c>
      <c r="F53" s="4">
        <v>147.24</v>
      </c>
      <c r="G53" s="9">
        <f>F53/F54-1</f>
        <v>0.26191292423723</v>
      </c>
      <c r="H53" s="12">
        <f>F53/$F$78</f>
        <v>2.7361494512927673E-3</v>
      </c>
      <c r="I53" s="4">
        <v>30.56</v>
      </c>
    </row>
    <row r="54" spans="1:9" x14ac:dyDescent="0.3">
      <c r="A54" s="1" t="s">
        <v>10</v>
      </c>
      <c r="B54" s="4">
        <v>2.62</v>
      </c>
      <c r="C54" s="4">
        <v>113.71</v>
      </c>
      <c r="D54" s="4">
        <v>0</v>
      </c>
      <c r="E54" s="4">
        <v>0.35</v>
      </c>
      <c r="F54" s="4">
        <v>116.68</v>
      </c>
      <c r="G54" s="4"/>
      <c r="H54" s="4"/>
      <c r="I54" s="4"/>
    </row>
    <row r="55" spans="1:9" x14ac:dyDescent="0.3">
      <c r="A55" s="1" t="s">
        <v>35</v>
      </c>
      <c r="B55" s="4">
        <v>34.93</v>
      </c>
      <c r="C55" s="4">
        <v>223.97</v>
      </c>
      <c r="D55" s="4">
        <v>0</v>
      </c>
      <c r="E55" s="4">
        <v>3</v>
      </c>
      <c r="F55" s="4">
        <v>261.89999999999998</v>
      </c>
      <c r="G55" s="9">
        <f>F55/F56-1</f>
        <v>-0.18329799176749417</v>
      </c>
      <c r="H55" s="12">
        <f>F55/$F$78</f>
        <v>4.8668673002823662E-3</v>
      </c>
      <c r="I55" s="4">
        <v>-58.78</v>
      </c>
    </row>
    <row r="56" spans="1:9" x14ac:dyDescent="0.3">
      <c r="A56" s="1" t="s">
        <v>10</v>
      </c>
      <c r="B56" s="4">
        <v>21.5</v>
      </c>
      <c r="C56" s="4">
        <v>298.67</v>
      </c>
      <c r="D56" s="4">
        <v>0</v>
      </c>
      <c r="E56" s="4">
        <v>0.51</v>
      </c>
      <c r="F56" s="4">
        <v>320.68</v>
      </c>
      <c r="G56" s="4"/>
      <c r="H56" s="4"/>
      <c r="I56" s="4"/>
    </row>
    <row r="57" spans="1:9" x14ac:dyDescent="0.3">
      <c r="A57" s="2" t="s">
        <v>36</v>
      </c>
      <c r="B57" s="6">
        <f>SUM(B5+B7+B9+B11+B13+B15+B17+B19+B21+B23+B25+B27+B29+B31+B33+B35+B37+B39+B41+B43+B45+B47+B49+B51+B53+B55)</f>
        <v>8239.48</v>
      </c>
      <c r="C57" s="6">
        <f>SUM(C5+C7+C9+C11+C13+C15+C17+C19+C21+C23+C25+C27+C29+C31+C33+C35+C37+C39+C41+C43+C45+C47+C49+C51+C53+C55)</f>
        <v>25452.440000000002</v>
      </c>
      <c r="D57" s="6">
        <f>SUM(D5+D7+D9+D11+D13+D15+D17+D19+D21+D23+D25+D27+D29+D31+D33+D35+D37+D39+D41+D43+D45+D47+D49+D51+D53+D55)</f>
        <v>3099.7799999999997</v>
      </c>
      <c r="E57" s="6">
        <f>SUM(E5+E7+E9+E11+E13+E15+E17+E19+E21+E23+E25+E27+E29+E31+E33+E35+E37+E39+E41+E43+E45+E47+E49+E51+E53+E55)</f>
        <v>528.09000000000015</v>
      </c>
      <c r="F57" s="6">
        <f>SUM(F5+F7+F9+F11+F13+F15+F17+F19+F21+F23+F25+F27+F29+F31+F33+F35+F37+F39+F41+F43+F45+F47+F49+F51+F53+F55)</f>
        <v>37319.79</v>
      </c>
      <c r="G57" s="13">
        <f>F57/F58-1</f>
        <v>0.17642910776869991</v>
      </c>
      <c r="H57" s="14">
        <f>F57/$F$78</f>
        <v>0.69351075068501289</v>
      </c>
      <c r="I57" s="6">
        <f>SUM(I5+I7+I9+I11+I13+I15+I17+I19+I21+I23+I25+I27+I29+I31+I33+I35+I37+I39+I41+I43+I45+I47+I49+I51+I53+I55)</f>
        <v>5596.8500000000013</v>
      </c>
    </row>
    <row r="58" spans="1:9" x14ac:dyDescent="0.3">
      <c r="A58" s="1" t="s">
        <v>37</v>
      </c>
      <c r="B58" s="4">
        <f>SUM(B6+B8+B10+B12+B14+B16+B18+B20+B22+B24+B26+B28+B30+B32+B34+B36+B38+B40+B42+B44+B46+B48+B50+B52+B54+B56)</f>
        <v>6588.33</v>
      </c>
      <c r="C58" s="4">
        <f t="shared" ref="C58:F58" si="0">SUM(C6+C8+C10+C12+C14+C16+C18+C20+C22+C24+C26+C28+C30+C32+C34+C36+C38+C40+C42+C44+C46+C48+C50+C52+C54+C56)</f>
        <v>22299.49</v>
      </c>
      <c r="D58" s="4">
        <f t="shared" si="0"/>
        <v>2358.2900000000004</v>
      </c>
      <c r="E58" s="4">
        <f t="shared" si="0"/>
        <v>476.83</v>
      </c>
      <c r="F58" s="4">
        <f t="shared" si="0"/>
        <v>31722.940000000002</v>
      </c>
      <c r="G58" s="4"/>
      <c r="H58" s="4"/>
      <c r="I58" s="4"/>
    </row>
    <row r="59" spans="1:9" x14ac:dyDescent="0.3">
      <c r="A59" s="1" t="s">
        <v>38</v>
      </c>
      <c r="B59" s="8">
        <f t="shared" ref="B59:F59" si="1">(B57-B58)/B58</f>
        <v>0.25061737951802654</v>
      </c>
      <c r="C59" s="8">
        <f t="shared" si="1"/>
        <v>0.14139112598539252</v>
      </c>
      <c r="D59" s="8">
        <f t="shared" si="1"/>
        <v>0.31441849814908224</v>
      </c>
      <c r="E59" s="8">
        <f t="shared" si="1"/>
        <v>0.10750162531719934</v>
      </c>
      <c r="F59" s="8">
        <f t="shared" si="1"/>
        <v>0.17642910776869983</v>
      </c>
      <c r="G59" s="4"/>
      <c r="H59" s="4"/>
      <c r="I59" s="4"/>
    </row>
    <row r="60" spans="1:9" x14ac:dyDescent="0.3">
      <c r="A60" s="2" t="s">
        <v>39</v>
      </c>
      <c r="B60" s="4"/>
      <c r="C60" s="4"/>
      <c r="D60" s="4"/>
      <c r="E60" s="4"/>
      <c r="F60" s="4"/>
      <c r="G60" s="4"/>
      <c r="H60" s="4"/>
      <c r="I60" s="4"/>
    </row>
    <row r="61" spans="1:9" x14ac:dyDescent="0.3">
      <c r="A61" s="1" t="s">
        <v>74</v>
      </c>
      <c r="B61" s="4">
        <v>2253.1999999999998</v>
      </c>
      <c r="C61" s="4">
        <v>705.64</v>
      </c>
      <c r="D61" s="4">
        <v>0</v>
      </c>
      <c r="E61" s="4">
        <v>6.35</v>
      </c>
      <c r="F61" s="4">
        <v>2965.19</v>
      </c>
      <c r="G61" s="9">
        <f>F61/F62-1</f>
        <v>0.32538451567339965</v>
      </c>
      <c r="H61" s="12">
        <f>F61/$F$78</f>
        <v>5.5101894807652811E-2</v>
      </c>
      <c r="I61" s="4">
        <v>727.96</v>
      </c>
    </row>
    <row r="62" spans="1:9" x14ac:dyDescent="0.3">
      <c r="A62" s="1" t="s">
        <v>10</v>
      </c>
      <c r="B62" s="4">
        <v>1530.77</v>
      </c>
      <c r="C62" s="4">
        <v>699.53</v>
      </c>
      <c r="D62" s="4">
        <v>0</v>
      </c>
      <c r="E62" s="4">
        <v>6.93</v>
      </c>
      <c r="F62" s="4">
        <v>2237.23</v>
      </c>
      <c r="G62" s="4"/>
      <c r="H62" s="4"/>
      <c r="I62" s="4"/>
    </row>
    <row r="63" spans="1:9" x14ac:dyDescent="0.3">
      <c r="A63" s="1" t="s">
        <v>40</v>
      </c>
      <c r="B63" s="4">
        <v>912.51</v>
      </c>
      <c r="C63" s="4">
        <v>1539.98</v>
      </c>
      <c r="D63" s="4">
        <v>0</v>
      </c>
      <c r="E63" s="4">
        <v>4.1100000000000003</v>
      </c>
      <c r="F63" s="4">
        <v>2456.6</v>
      </c>
      <c r="G63" s="9">
        <f>F63/F64-1</f>
        <v>0.42782414618836162</v>
      </c>
      <c r="H63" s="12">
        <f>F63/$F$78</f>
        <v>4.5650806452362205E-2</v>
      </c>
      <c r="I63" s="4">
        <v>736.08</v>
      </c>
    </row>
    <row r="64" spans="1:9" x14ac:dyDescent="0.3">
      <c r="A64" s="1" t="s">
        <v>10</v>
      </c>
      <c r="B64" s="4">
        <v>518.41999999999996</v>
      </c>
      <c r="C64" s="4">
        <v>1186.79</v>
      </c>
      <c r="D64" s="4">
        <v>0</v>
      </c>
      <c r="E64" s="4">
        <v>15.31</v>
      </c>
      <c r="F64" s="4">
        <v>1720.52</v>
      </c>
      <c r="G64" s="4"/>
      <c r="H64" s="4"/>
      <c r="I64" s="4"/>
    </row>
    <row r="65" spans="1:15" x14ac:dyDescent="0.3">
      <c r="A65" s="1" t="s">
        <v>41</v>
      </c>
      <c r="B65" s="4">
        <v>2594.46</v>
      </c>
      <c r="C65" s="4">
        <v>1355.63</v>
      </c>
      <c r="D65" s="4">
        <v>0</v>
      </c>
      <c r="E65" s="4">
        <v>58.44</v>
      </c>
      <c r="F65" s="4">
        <v>4008.53</v>
      </c>
      <c r="G65" s="9">
        <f>F65/F66-1</f>
        <v>0.41715277630471848</v>
      </c>
      <c r="H65" s="12">
        <f>F65/$F$78</f>
        <v>7.4490200760598993E-2</v>
      </c>
      <c r="I65" s="4">
        <v>1179.95</v>
      </c>
    </row>
    <row r="66" spans="1:15" x14ac:dyDescent="0.3">
      <c r="A66" s="1" t="s">
        <v>10</v>
      </c>
      <c r="B66" s="4">
        <v>1729.53</v>
      </c>
      <c r="C66" s="4">
        <v>1046.8399999999999</v>
      </c>
      <c r="D66" s="4">
        <v>0</v>
      </c>
      <c r="E66" s="4">
        <v>52.21</v>
      </c>
      <c r="F66" s="4">
        <v>2828.58</v>
      </c>
      <c r="G66" s="4"/>
      <c r="H66" s="4"/>
      <c r="I66" s="4"/>
    </row>
    <row r="67" spans="1:15" x14ac:dyDescent="0.3">
      <c r="A67" s="1" t="s">
        <v>42</v>
      </c>
      <c r="B67" s="4">
        <v>53.36</v>
      </c>
      <c r="C67" s="4">
        <v>30.14</v>
      </c>
      <c r="D67" s="4">
        <v>0</v>
      </c>
      <c r="E67" s="4">
        <v>0</v>
      </c>
      <c r="F67" s="4">
        <v>83.5</v>
      </c>
      <c r="G67" s="9">
        <f>F67/F68-1</f>
        <v>2.5653287788215198</v>
      </c>
      <c r="H67" s="12">
        <f>F67/$F$78</f>
        <v>1.5516739960808616E-3</v>
      </c>
      <c r="I67" s="4">
        <v>60.08</v>
      </c>
    </row>
    <row r="68" spans="1:15" x14ac:dyDescent="0.3">
      <c r="A68" s="1" t="s">
        <v>10</v>
      </c>
      <c r="B68" s="4">
        <v>14.1</v>
      </c>
      <c r="C68" s="4">
        <v>9.32</v>
      </c>
      <c r="D68" s="4">
        <v>0</v>
      </c>
      <c r="E68" s="4">
        <v>0</v>
      </c>
      <c r="F68" s="4">
        <v>23.42</v>
      </c>
      <c r="G68" s="4"/>
      <c r="H68" s="4"/>
      <c r="I68" s="4"/>
    </row>
    <row r="69" spans="1:15" x14ac:dyDescent="0.3">
      <c r="A69" s="1" t="s">
        <v>43</v>
      </c>
      <c r="B69" s="4">
        <v>424.65</v>
      </c>
      <c r="C69" s="4">
        <v>476.81</v>
      </c>
      <c r="D69" s="4">
        <v>0</v>
      </c>
      <c r="E69" s="4">
        <v>0.8</v>
      </c>
      <c r="F69" s="4">
        <v>902.26</v>
      </c>
      <c r="G69" s="9">
        <f>F69/F70-1</f>
        <v>0.34422907882778864</v>
      </c>
      <c r="H69" s="12">
        <f>F69/$F$78</f>
        <v>1.6766627301843331E-2</v>
      </c>
      <c r="I69" s="4">
        <v>231.05</v>
      </c>
    </row>
    <row r="70" spans="1:15" x14ac:dyDescent="0.3">
      <c r="A70" s="1" t="s">
        <v>10</v>
      </c>
      <c r="B70" s="4">
        <v>287.12</v>
      </c>
      <c r="C70" s="4">
        <v>383.64</v>
      </c>
      <c r="D70" s="4">
        <v>0</v>
      </c>
      <c r="E70" s="4">
        <v>0.45</v>
      </c>
      <c r="F70" s="4">
        <v>671.21</v>
      </c>
      <c r="G70" s="4"/>
      <c r="H70" s="4"/>
      <c r="I70" s="4"/>
    </row>
    <row r="71" spans="1:15" x14ac:dyDescent="0.3">
      <c r="A71" s="1" t="s">
        <v>44</v>
      </c>
      <c r="B71" s="4">
        <v>4.62</v>
      </c>
      <c r="C71" s="4">
        <v>24.73</v>
      </c>
      <c r="D71" s="4">
        <v>0</v>
      </c>
      <c r="E71" s="4">
        <v>0</v>
      </c>
      <c r="F71" s="4">
        <v>29.35</v>
      </c>
      <c r="G71" s="9">
        <f>F71/F72-1</f>
        <v>5.3665943600867676</v>
      </c>
      <c r="H71" s="12">
        <f>F71/$F$78</f>
        <v>5.4540876389189564E-4</v>
      </c>
      <c r="I71" s="4">
        <v>24.74</v>
      </c>
    </row>
    <row r="72" spans="1:15" x14ac:dyDescent="0.3">
      <c r="A72" s="1" t="s">
        <v>10</v>
      </c>
      <c r="B72" s="4">
        <v>4.6100000000000003</v>
      </c>
      <c r="C72" s="4">
        <v>0</v>
      </c>
      <c r="D72" s="4">
        <v>0</v>
      </c>
      <c r="E72" s="4">
        <v>0</v>
      </c>
      <c r="F72" s="4">
        <v>4.6100000000000003</v>
      </c>
      <c r="G72" s="4"/>
      <c r="H72" s="4"/>
      <c r="I72" s="4"/>
    </row>
    <row r="73" spans="1:15" x14ac:dyDescent="0.3">
      <c r="A73" s="1" t="s">
        <v>45</v>
      </c>
      <c r="B73" s="4">
        <v>5898.22</v>
      </c>
      <c r="C73" s="4">
        <v>146.57</v>
      </c>
      <c r="D73" s="4">
        <v>0</v>
      </c>
      <c r="E73" s="4">
        <v>2.84</v>
      </c>
      <c r="F73" s="4">
        <v>6047.63</v>
      </c>
      <c r="G73" s="9">
        <f>F73/F74-1</f>
        <v>0.19373998247179314</v>
      </c>
      <c r="H73" s="12">
        <f>F73/$F$78</f>
        <v>0.1123826372325569</v>
      </c>
      <c r="I73" s="4">
        <v>981.51</v>
      </c>
    </row>
    <row r="74" spans="1:15" x14ac:dyDescent="0.3">
      <c r="A74" s="1" t="s">
        <v>10</v>
      </c>
      <c r="B74" s="4">
        <v>4817.0600000000004</v>
      </c>
      <c r="C74" s="4">
        <v>244.73</v>
      </c>
      <c r="D74" s="4">
        <v>0</v>
      </c>
      <c r="E74" s="4">
        <v>4.33</v>
      </c>
      <c r="F74" s="4">
        <v>5066.12</v>
      </c>
      <c r="G74" s="4"/>
      <c r="H74" s="4"/>
      <c r="I74" s="4"/>
    </row>
    <row r="75" spans="1:15" x14ac:dyDescent="0.3">
      <c r="A75" s="2" t="s">
        <v>46</v>
      </c>
      <c r="B75" s="6">
        <f>SUM(B61+B63+B65+B67+B69+B71+B73)</f>
        <v>12141.02</v>
      </c>
      <c r="C75" s="6">
        <f>SUM(C61+C63+C65+C67+C69+C71+C73)</f>
        <v>4279.4999999999991</v>
      </c>
      <c r="D75" s="6">
        <v>0</v>
      </c>
      <c r="E75" s="6">
        <f>SUM(E61+E63+E65+E67+E69+E71+E73)</f>
        <v>72.540000000000006</v>
      </c>
      <c r="F75" s="6">
        <f>SUM(F61+F63+F65+F67+F69+F71+F73)</f>
        <v>16493.060000000001</v>
      </c>
      <c r="G75" s="13">
        <f>F75/F76-1</f>
        <v>0.31401110129392951</v>
      </c>
      <c r="H75" s="14">
        <f>F75/$F$78</f>
        <v>0.306489249314987</v>
      </c>
      <c r="I75" s="6">
        <f>SUM(I61+I63+I65+I67+I69+I71+I73)</f>
        <v>3941.37</v>
      </c>
      <c r="O75" s="15"/>
    </row>
    <row r="76" spans="1:15" x14ac:dyDescent="0.3">
      <c r="A76" s="1" t="s">
        <v>37</v>
      </c>
      <c r="B76" s="4">
        <f>SUM(B62+B64+B66+B68+B70+B72+B74)</f>
        <v>8901.61</v>
      </c>
      <c r="C76" s="4">
        <f>SUM(C62+C64+C66+C68+C70+C72+C74)</f>
        <v>3570.85</v>
      </c>
      <c r="D76" s="4">
        <v>0</v>
      </c>
      <c r="E76" s="4">
        <f>SUM(E62+E64+E66+E68+E70+E72+E74)</f>
        <v>79.23</v>
      </c>
      <c r="F76" s="4">
        <f>SUM(F62+F64+F66+F68+F70+F72+F74)</f>
        <v>12551.689999999999</v>
      </c>
      <c r="G76" s="4"/>
      <c r="H76" s="4"/>
      <c r="I76" s="4"/>
    </row>
    <row r="77" spans="1:15" x14ac:dyDescent="0.3">
      <c r="A77" s="1" t="s">
        <v>38</v>
      </c>
      <c r="B77" s="9">
        <f>(B75-B76)/B76</f>
        <v>0.36391282026509808</v>
      </c>
      <c r="C77" s="9">
        <f>(C75-C76)/C76</f>
        <v>0.19845414957223048</v>
      </c>
      <c r="D77" s="4">
        <v>0</v>
      </c>
      <c r="E77" s="9">
        <f>(E75-E76)/E76</f>
        <v>-8.4437712987504701E-2</v>
      </c>
      <c r="F77" s="9">
        <f>(F75-F76)/F76</f>
        <v>0.31401110129392956</v>
      </c>
      <c r="G77" s="4"/>
      <c r="H77" s="4"/>
      <c r="I77" s="4"/>
    </row>
    <row r="78" spans="1:15" x14ac:dyDescent="0.3">
      <c r="A78" s="2" t="s">
        <v>47</v>
      </c>
      <c r="B78" s="10">
        <f t="shared" ref="B78:F79" si="2">SUM(B57+B75)</f>
        <v>20380.5</v>
      </c>
      <c r="C78" s="10">
        <f t="shared" si="2"/>
        <v>29731.940000000002</v>
      </c>
      <c r="D78" s="10">
        <f t="shared" si="2"/>
        <v>3099.7799999999997</v>
      </c>
      <c r="E78" s="10">
        <f t="shared" si="2"/>
        <v>600.63000000000011</v>
      </c>
      <c r="F78" s="10">
        <f t="shared" si="2"/>
        <v>53812.850000000006</v>
      </c>
      <c r="G78" s="13">
        <f>F78/F79-1</f>
        <v>0.21543308210593737</v>
      </c>
      <c r="H78" s="14">
        <f>F78/$F$78</f>
        <v>1</v>
      </c>
      <c r="I78" s="10">
        <f>SUM(I57+I75)</f>
        <v>9538.2200000000012</v>
      </c>
    </row>
    <row r="79" spans="1:15" x14ac:dyDescent="0.3">
      <c r="A79" s="1" t="s">
        <v>37</v>
      </c>
      <c r="B79" s="11">
        <f t="shared" si="2"/>
        <v>15489.94</v>
      </c>
      <c r="C79" s="11">
        <f t="shared" si="2"/>
        <v>25870.34</v>
      </c>
      <c r="D79" s="11">
        <f t="shared" si="2"/>
        <v>2358.2900000000004</v>
      </c>
      <c r="E79" s="11">
        <f t="shared" si="2"/>
        <v>556.05999999999995</v>
      </c>
      <c r="F79" s="11">
        <f t="shared" si="2"/>
        <v>44274.630000000005</v>
      </c>
      <c r="G79" s="6"/>
      <c r="H79" s="6"/>
      <c r="I79" s="6"/>
    </row>
    <row r="80" spans="1:15" x14ac:dyDescent="0.3">
      <c r="A80" s="1" t="s">
        <v>38</v>
      </c>
      <c r="B80" s="9">
        <f>(B78-B79)/B79</f>
        <v>0.31572491565493471</v>
      </c>
      <c r="C80" s="9">
        <f t="shared" ref="C80:F80" si="3">(C78-C79)/C79</f>
        <v>0.14926746227533161</v>
      </c>
      <c r="D80" s="9">
        <f t="shared" si="3"/>
        <v>0.31441849814908224</v>
      </c>
      <c r="E80" s="9">
        <f t="shared" si="3"/>
        <v>8.0153220875445394E-2</v>
      </c>
      <c r="F80" s="9">
        <f t="shared" si="3"/>
        <v>0.21543308210593742</v>
      </c>
      <c r="G80" s="4"/>
      <c r="H80" s="4"/>
      <c r="I80" s="4"/>
    </row>
    <row r="81" spans="1:18" x14ac:dyDescent="0.3">
      <c r="A81" s="1" t="s">
        <v>48</v>
      </c>
      <c r="B81" s="12">
        <f>B78/$F$78</f>
        <v>0.37872924403743713</v>
      </c>
      <c r="C81" s="12">
        <f t="shared" ref="C81:F81" si="4">C78/$F$78</f>
        <v>0.55250632516211273</v>
      </c>
      <c r="D81" s="12">
        <f t="shared" si="4"/>
        <v>5.7602970294269855E-2</v>
      </c>
      <c r="E81" s="12">
        <f t="shared" si="4"/>
        <v>1.1161460506180216E-2</v>
      </c>
      <c r="F81" s="12">
        <f t="shared" si="4"/>
        <v>1</v>
      </c>
      <c r="G81" s="4"/>
      <c r="H81" s="4"/>
      <c r="I81" s="4"/>
    </row>
    <row r="82" spans="1:18" x14ac:dyDescent="0.3">
      <c r="A82" s="1" t="s">
        <v>49</v>
      </c>
      <c r="B82" s="12">
        <f>B79/$F$79</f>
        <v>0.34986040538339902</v>
      </c>
      <c r="C82" s="12">
        <f t="shared" ref="C82:F82" si="5">C79/$F$79</f>
        <v>0.58431521618588333</v>
      </c>
      <c r="D82" s="12">
        <f t="shared" si="5"/>
        <v>5.3265041401814088E-2</v>
      </c>
      <c r="E82" s="12">
        <f t="shared" si="5"/>
        <v>1.2559337028903458E-2</v>
      </c>
      <c r="F82" s="12">
        <f t="shared" si="5"/>
        <v>1</v>
      </c>
      <c r="G82" s="4"/>
      <c r="H82" s="4"/>
      <c r="I82" s="4"/>
    </row>
    <row r="83" spans="1:18" x14ac:dyDescent="0.3">
      <c r="B83" s="22"/>
      <c r="C83" s="22"/>
      <c r="D83" s="22"/>
      <c r="E83" s="22"/>
      <c r="F83" s="22"/>
      <c r="G83" s="23"/>
      <c r="H83" s="23"/>
      <c r="I83" s="23"/>
    </row>
    <row r="84" spans="1:18" ht="58.8" customHeight="1" x14ac:dyDescent="0.3">
      <c r="A84" s="25" t="s">
        <v>76</v>
      </c>
      <c r="B84" s="25"/>
      <c r="C84" s="25"/>
      <c r="D84" s="25"/>
      <c r="E84" s="25"/>
      <c r="F84" s="25"/>
      <c r="G84" s="25"/>
      <c r="H84" s="25"/>
      <c r="I84" s="25"/>
      <c r="J84" s="21"/>
      <c r="K84" s="21"/>
      <c r="L84" s="21"/>
      <c r="M84" s="21"/>
      <c r="N84" s="21"/>
      <c r="O84" s="21"/>
      <c r="P84" s="21"/>
      <c r="Q84" s="21"/>
      <c r="R84" s="21"/>
    </row>
  </sheetData>
  <mergeCells count="2">
    <mergeCell ref="A2:I2"/>
    <mergeCell ref="A84:I8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63"/>
  <sheetViews>
    <sheetView topLeftCell="A35" workbookViewId="0">
      <selection activeCell="A2" sqref="A2:I2"/>
    </sheetView>
  </sheetViews>
  <sheetFormatPr defaultRowHeight="14.4" x14ac:dyDescent="0.3"/>
  <cols>
    <col min="1" max="1" width="39.6640625" customWidth="1"/>
    <col min="2" max="2" width="14.6640625" customWidth="1"/>
    <col min="3" max="3" width="12.21875" customWidth="1"/>
    <col min="4" max="4" width="12.5546875" customWidth="1"/>
    <col min="5" max="5" width="12.21875" customWidth="1"/>
    <col min="6" max="6" width="12.5546875" customWidth="1"/>
    <col min="7" max="7" width="12.109375" customWidth="1"/>
    <col min="8" max="8" width="12.88671875" customWidth="1"/>
    <col min="9" max="9" width="13.77734375" customWidth="1"/>
  </cols>
  <sheetData>
    <row r="2" spans="1:9" ht="30" customHeight="1" x14ac:dyDescent="0.3">
      <c r="A2" s="26" t="s">
        <v>75</v>
      </c>
      <c r="B2" s="26"/>
      <c r="C2" s="26"/>
      <c r="D2" s="26"/>
      <c r="E2" s="26"/>
      <c r="F2" s="26"/>
      <c r="G2" s="26"/>
      <c r="H2" s="26"/>
      <c r="I2" s="26"/>
    </row>
    <row r="3" spans="1:9" s="5" customFormat="1" ht="57.6" x14ac:dyDescent="0.3">
      <c r="A3" s="3"/>
      <c r="B3" s="3" t="s">
        <v>50</v>
      </c>
      <c r="C3" s="3" t="s">
        <v>51</v>
      </c>
      <c r="D3" s="3" t="s">
        <v>52</v>
      </c>
      <c r="E3" s="3" t="s">
        <v>53</v>
      </c>
      <c r="F3" s="3" t="s">
        <v>4</v>
      </c>
      <c r="G3" s="3" t="s">
        <v>5</v>
      </c>
      <c r="H3" s="3" t="s">
        <v>6</v>
      </c>
      <c r="I3" s="3" t="s">
        <v>7</v>
      </c>
    </row>
    <row r="4" spans="1:9" x14ac:dyDescent="0.3">
      <c r="A4" s="2" t="s">
        <v>8</v>
      </c>
      <c r="B4" s="1"/>
      <c r="C4" s="1"/>
      <c r="D4" s="1"/>
      <c r="E4" s="1"/>
      <c r="F4" s="1"/>
      <c r="G4" s="1"/>
      <c r="H4" s="1"/>
      <c r="I4" s="1"/>
    </row>
    <row r="5" spans="1:9" x14ac:dyDescent="0.3">
      <c r="A5" s="4" t="s">
        <v>9</v>
      </c>
      <c r="B5" s="4">
        <v>0</v>
      </c>
      <c r="C5" s="4">
        <v>0</v>
      </c>
      <c r="D5" s="4">
        <v>0</v>
      </c>
      <c r="E5" s="4">
        <v>26.49</v>
      </c>
      <c r="F5" s="4">
        <v>26.49</v>
      </c>
      <c r="G5" s="9">
        <f>(F5-F6)/F6</f>
        <v>1.0973871733966742</v>
      </c>
      <c r="H5" s="12">
        <f>F5/$F$57</f>
        <v>9.6174442794541033E-3</v>
      </c>
      <c r="I5" s="4">
        <v>13.86</v>
      </c>
    </row>
    <row r="6" spans="1:9" x14ac:dyDescent="0.3">
      <c r="A6" s="4" t="s">
        <v>10</v>
      </c>
      <c r="B6" s="4">
        <v>0</v>
      </c>
      <c r="C6" s="4">
        <v>0</v>
      </c>
      <c r="D6" s="4">
        <v>0</v>
      </c>
      <c r="E6" s="4">
        <v>12.63</v>
      </c>
      <c r="F6" s="4">
        <v>12.63</v>
      </c>
      <c r="G6" s="4"/>
      <c r="H6" s="4"/>
      <c r="I6" s="4"/>
    </row>
    <row r="7" spans="1:9" x14ac:dyDescent="0.3">
      <c r="A7" s="4" t="s">
        <v>11</v>
      </c>
      <c r="B7" s="4">
        <v>32.729999999999997</v>
      </c>
      <c r="C7" s="4">
        <v>3.4</v>
      </c>
      <c r="D7" s="4">
        <v>42.36</v>
      </c>
      <c r="E7" s="4">
        <v>358.48</v>
      </c>
      <c r="F7" s="4">
        <v>436.97</v>
      </c>
      <c r="G7" s="9">
        <f>(F7-F8)/F8</f>
        <v>2.5775252940209905E-2</v>
      </c>
      <c r="H7" s="12">
        <f>F7/$F$57</f>
        <v>0.15864607877663497</v>
      </c>
      <c r="I7" s="4">
        <v>10.98</v>
      </c>
    </row>
    <row r="8" spans="1:9" x14ac:dyDescent="0.3">
      <c r="A8" s="4" t="s">
        <v>10</v>
      </c>
      <c r="B8" s="4">
        <v>31.18</v>
      </c>
      <c r="C8" s="4">
        <v>5.94</v>
      </c>
      <c r="D8" s="4">
        <v>52.28</v>
      </c>
      <c r="E8" s="4">
        <v>336.59</v>
      </c>
      <c r="F8" s="4">
        <v>425.99</v>
      </c>
      <c r="G8" s="4"/>
      <c r="H8" s="4"/>
      <c r="I8" s="4"/>
    </row>
    <row r="9" spans="1:9" x14ac:dyDescent="0.3">
      <c r="A9" s="4" t="s">
        <v>12</v>
      </c>
      <c r="B9" s="4">
        <v>4.6100000000000003</v>
      </c>
      <c r="C9" s="4">
        <v>8.77</v>
      </c>
      <c r="D9" s="4">
        <v>0.57999999999999996</v>
      </c>
      <c r="E9" s="4">
        <v>0</v>
      </c>
      <c r="F9" s="4">
        <v>13.96</v>
      </c>
      <c r="G9" s="9">
        <f>(F9-F10)/F10</f>
        <v>-1.1331444759206683E-2</v>
      </c>
      <c r="H9" s="12">
        <f>F9/$F$57</f>
        <v>5.0683096316035976E-3</v>
      </c>
      <c r="I9" s="4">
        <v>-0.16</v>
      </c>
    </row>
    <row r="10" spans="1:9" x14ac:dyDescent="0.3">
      <c r="A10" s="4" t="s">
        <v>10</v>
      </c>
      <c r="B10" s="4">
        <v>4.8499999999999996</v>
      </c>
      <c r="C10" s="4">
        <v>8.64</v>
      </c>
      <c r="D10" s="4">
        <v>0.63</v>
      </c>
      <c r="E10" s="4">
        <v>0</v>
      </c>
      <c r="F10" s="4">
        <v>14.12</v>
      </c>
      <c r="G10" s="4"/>
      <c r="H10" s="4"/>
      <c r="I10" s="4"/>
    </row>
    <row r="11" spans="1:9" x14ac:dyDescent="0.3">
      <c r="A11" s="4" t="s">
        <v>13</v>
      </c>
      <c r="B11" s="4">
        <v>12.27</v>
      </c>
      <c r="C11" s="4">
        <v>0.2</v>
      </c>
      <c r="D11" s="4">
        <v>14.38</v>
      </c>
      <c r="E11" s="4">
        <v>0</v>
      </c>
      <c r="F11" s="4">
        <v>26.85</v>
      </c>
      <c r="G11" s="9">
        <f>(F11-F12)/F12</f>
        <v>-6.3154221912072525E-2</v>
      </c>
      <c r="H11" s="12">
        <f>F11/$F$57</f>
        <v>9.7481456739653728E-3</v>
      </c>
      <c r="I11" s="4">
        <v>-1.81</v>
      </c>
    </row>
    <row r="12" spans="1:9" x14ac:dyDescent="0.3">
      <c r="A12" s="4" t="s">
        <v>10</v>
      </c>
      <c r="B12" s="4">
        <v>14.62</v>
      </c>
      <c r="C12" s="4">
        <v>0.28000000000000003</v>
      </c>
      <c r="D12" s="4">
        <v>13.76</v>
      </c>
      <c r="E12" s="4">
        <v>0</v>
      </c>
      <c r="F12" s="4">
        <v>28.66</v>
      </c>
      <c r="G12" s="4"/>
      <c r="H12" s="4"/>
      <c r="I12" s="4"/>
    </row>
    <row r="13" spans="1:9" x14ac:dyDescent="0.3">
      <c r="A13" s="4" t="s">
        <v>14</v>
      </c>
      <c r="B13" s="4">
        <v>35.229999999999997</v>
      </c>
      <c r="C13" s="4">
        <v>0.08</v>
      </c>
      <c r="D13" s="4">
        <v>0</v>
      </c>
      <c r="E13" s="4">
        <v>50.74</v>
      </c>
      <c r="F13" s="4">
        <v>86.05</v>
      </c>
      <c r="G13" s="9">
        <f>(F13-F14)/F14</f>
        <v>-0.25102271738184351</v>
      </c>
      <c r="H13" s="12">
        <f>F13/$F$57</f>
        <v>3.1241263882484924E-2</v>
      </c>
      <c r="I13" s="4">
        <v>-28.84</v>
      </c>
    </row>
    <row r="14" spans="1:9" x14ac:dyDescent="0.3">
      <c r="A14" s="4" t="s">
        <v>10</v>
      </c>
      <c r="B14" s="4">
        <v>30.22</v>
      </c>
      <c r="C14" s="4">
        <v>0.79</v>
      </c>
      <c r="D14" s="4">
        <v>0</v>
      </c>
      <c r="E14" s="4">
        <v>83.88</v>
      </c>
      <c r="F14" s="4">
        <v>114.89</v>
      </c>
      <c r="G14" s="4"/>
      <c r="H14" s="4"/>
      <c r="I14" s="4"/>
    </row>
    <row r="15" spans="1:9" x14ac:dyDescent="0.3">
      <c r="A15" s="4" t="s">
        <v>15</v>
      </c>
      <c r="B15" s="4">
        <v>18.46</v>
      </c>
      <c r="C15" s="4">
        <v>3.71</v>
      </c>
      <c r="D15" s="4">
        <v>0.02</v>
      </c>
      <c r="E15" s="4">
        <v>286.79000000000002</v>
      </c>
      <c r="F15" s="4">
        <v>308.98</v>
      </c>
      <c r="G15" s="9">
        <f>(F15-F16)/F16</f>
        <v>2.5966263780050448E-2</v>
      </c>
      <c r="H15" s="12">
        <f>F15/$F$57</f>
        <v>0.11217810243358736</v>
      </c>
      <c r="I15" s="4">
        <v>7.82</v>
      </c>
    </row>
    <row r="16" spans="1:9" x14ac:dyDescent="0.3">
      <c r="A16" s="4" t="s">
        <v>10</v>
      </c>
      <c r="B16" s="4">
        <v>13.81</v>
      </c>
      <c r="C16" s="4">
        <v>4.66</v>
      </c>
      <c r="D16" s="4">
        <v>0.06</v>
      </c>
      <c r="E16" s="4">
        <v>282.63</v>
      </c>
      <c r="F16" s="4">
        <v>301.16000000000003</v>
      </c>
      <c r="G16" s="4"/>
      <c r="H16" s="4"/>
      <c r="I16" s="4"/>
    </row>
    <row r="17" spans="1:9" x14ac:dyDescent="0.3">
      <c r="A17" s="4" t="s">
        <v>16</v>
      </c>
      <c r="B17" s="4">
        <v>86.5</v>
      </c>
      <c r="C17" s="4">
        <v>3.73</v>
      </c>
      <c r="D17" s="4">
        <v>0.24</v>
      </c>
      <c r="E17" s="4">
        <v>329.3</v>
      </c>
      <c r="F17" s="4">
        <v>419.77</v>
      </c>
      <c r="G17" s="9">
        <f>(F17-F18)/F18</f>
        <v>2.4029078844652531E-2</v>
      </c>
      <c r="H17" s="12">
        <f>F17/$F$57</f>
        <v>0.15240145659442994</v>
      </c>
      <c r="I17" s="4">
        <v>9.85</v>
      </c>
    </row>
    <row r="18" spans="1:9" x14ac:dyDescent="0.3">
      <c r="A18" s="4" t="s">
        <v>10</v>
      </c>
      <c r="B18" s="4">
        <v>76.48</v>
      </c>
      <c r="C18" s="4">
        <v>9.1199999999999992</v>
      </c>
      <c r="D18" s="4">
        <v>0.1</v>
      </c>
      <c r="E18" s="4">
        <v>324.22000000000003</v>
      </c>
      <c r="F18" s="4">
        <v>409.92</v>
      </c>
      <c r="G18" s="4"/>
      <c r="H18" s="4"/>
      <c r="I18" s="4"/>
    </row>
    <row r="19" spans="1:9" x14ac:dyDescent="0.3">
      <c r="A19" s="4" t="s">
        <v>17</v>
      </c>
      <c r="B19" s="4">
        <v>27.54</v>
      </c>
      <c r="C19" s="4">
        <v>28.08</v>
      </c>
      <c r="D19" s="4">
        <v>2.04</v>
      </c>
      <c r="E19" s="4">
        <v>72.930000000000007</v>
      </c>
      <c r="F19" s="4">
        <v>130.59</v>
      </c>
      <c r="G19" s="9">
        <f>(F19-F20)/F20</f>
        <v>0.14032483409011534</v>
      </c>
      <c r="H19" s="12">
        <f>F19/$F$57</f>
        <v>4.7411930858962309E-2</v>
      </c>
      <c r="I19" s="4">
        <v>16.07</v>
      </c>
    </row>
    <row r="20" spans="1:9" x14ac:dyDescent="0.3">
      <c r="A20" s="4" t="s">
        <v>10</v>
      </c>
      <c r="B20" s="4">
        <v>25.36</v>
      </c>
      <c r="C20" s="4">
        <v>26.02</v>
      </c>
      <c r="D20" s="4">
        <v>2.2799999999999998</v>
      </c>
      <c r="E20" s="4">
        <v>60.86</v>
      </c>
      <c r="F20" s="4">
        <v>114.52</v>
      </c>
      <c r="G20" s="4"/>
      <c r="H20" s="4"/>
      <c r="I20" s="4"/>
    </row>
    <row r="21" spans="1:9" x14ac:dyDescent="0.3">
      <c r="A21" s="4" t="s">
        <v>18</v>
      </c>
      <c r="B21" s="4">
        <v>7.77</v>
      </c>
      <c r="C21" s="4">
        <v>1.26</v>
      </c>
      <c r="D21" s="4">
        <v>0.56999999999999995</v>
      </c>
      <c r="E21" s="4">
        <v>25.24</v>
      </c>
      <c r="F21" s="4">
        <v>34.840000000000003</v>
      </c>
      <c r="G21" s="9">
        <f>(F21-F22)/F22</f>
        <v>-0.18749999999999997</v>
      </c>
      <c r="H21" s="12">
        <f>F21/$F$57</f>
        <v>1.2648990513257116E-2</v>
      </c>
      <c r="I21" s="4">
        <v>-8.0399999999999991</v>
      </c>
    </row>
    <row r="22" spans="1:9" x14ac:dyDescent="0.3">
      <c r="A22" s="4" t="s">
        <v>10</v>
      </c>
      <c r="B22" s="4">
        <v>12.09</v>
      </c>
      <c r="C22" s="4">
        <v>2.42</v>
      </c>
      <c r="D22" s="4">
        <v>0.31</v>
      </c>
      <c r="E22" s="4">
        <v>28.06</v>
      </c>
      <c r="F22" s="4">
        <v>42.88</v>
      </c>
      <c r="G22" s="4"/>
      <c r="H22" s="4"/>
      <c r="I22" s="4"/>
    </row>
    <row r="23" spans="1:9" x14ac:dyDescent="0.3">
      <c r="A23" s="4" t="s">
        <v>19</v>
      </c>
      <c r="B23" s="4">
        <v>0</v>
      </c>
      <c r="C23" s="4">
        <v>0</v>
      </c>
      <c r="D23" s="4">
        <v>0</v>
      </c>
      <c r="E23" s="4">
        <v>0</v>
      </c>
      <c r="F23" s="4">
        <v>0</v>
      </c>
      <c r="G23" s="4">
        <v>0</v>
      </c>
      <c r="H23" s="4">
        <v>0</v>
      </c>
      <c r="I23" s="4">
        <v>0</v>
      </c>
    </row>
    <row r="24" spans="1:9" x14ac:dyDescent="0.3">
      <c r="A24" s="4" t="s">
        <v>10</v>
      </c>
      <c r="B24" s="4">
        <v>0</v>
      </c>
      <c r="C24" s="4">
        <v>0</v>
      </c>
      <c r="D24" s="4">
        <v>0</v>
      </c>
      <c r="E24" s="4">
        <v>0</v>
      </c>
      <c r="F24" s="4">
        <v>0</v>
      </c>
      <c r="G24" s="4"/>
      <c r="H24" s="4"/>
      <c r="I24" s="4"/>
    </row>
    <row r="25" spans="1:9" x14ac:dyDescent="0.3">
      <c r="A25" s="4" t="s">
        <v>20</v>
      </c>
      <c r="B25" s="4">
        <v>0</v>
      </c>
      <c r="C25" s="4">
        <v>0</v>
      </c>
      <c r="D25" s="4">
        <v>0</v>
      </c>
      <c r="E25" s="4">
        <v>0</v>
      </c>
      <c r="F25" s="4">
        <v>0</v>
      </c>
      <c r="G25" s="4">
        <v>0</v>
      </c>
      <c r="H25" s="4">
        <v>0</v>
      </c>
      <c r="I25" s="4">
        <v>0</v>
      </c>
    </row>
    <row r="26" spans="1:9" x14ac:dyDescent="0.3">
      <c r="A26" s="4" t="s">
        <v>10</v>
      </c>
      <c r="B26" s="4">
        <v>0</v>
      </c>
      <c r="C26" s="4">
        <v>0</v>
      </c>
      <c r="D26" s="4">
        <v>0</v>
      </c>
      <c r="E26" s="4">
        <v>0</v>
      </c>
      <c r="F26" s="4">
        <v>0</v>
      </c>
      <c r="G26" s="4"/>
      <c r="H26" s="4"/>
      <c r="I26" s="4"/>
    </row>
    <row r="27" spans="1:9" x14ac:dyDescent="0.3">
      <c r="A27" s="4" t="s">
        <v>21</v>
      </c>
      <c r="B27" s="4">
        <v>3.66</v>
      </c>
      <c r="C27" s="4">
        <v>0.16</v>
      </c>
      <c r="D27" s="4">
        <v>0</v>
      </c>
      <c r="E27" s="4">
        <v>22.58</v>
      </c>
      <c r="F27" s="4">
        <v>26.4</v>
      </c>
      <c r="G27" s="9">
        <f>(F27-F28)/F28</f>
        <v>0.64896939412866939</v>
      </c>
      <c r="H27" s="12">
        <f>F27/$F$57</f>
        <v>9.5847689308262863E-3</v>
      </c>
      <c r="I27" s="4">
        <v>10.39</v>
      </c>
    </row>
    <row r="28" spans="1:9" x14ac:dyDescent="0.3">
      <c r="A28" s="4" t="s">
        <v>10</v>
      </c>
      <c r="B28" s="4">
        <v>2.65</v>
      </c>
      <c r="C28" s="4">
        <v>0.24</v>
      </c>
      <c r="D28" s="4">
        <v>0</v>
      </c>
      <c r="E28" s="4">
        <v>13.12</v>
      </c>
      <c r="F28" s="4">
        <v>16.010000000000002</v>
      </c>
      <c r="G28" s="4"/>
      <c r="H28" s="4"/>
      <c r="I28" s="4"/>
    </row>
    <row r="29" spans="1:9" x14ac:dyDescent="0.3">
      <c r="A29" s="4" t="s">
        <v>22</v>
      </c>
      <c r="B29" s="4">
        <v>4.42</v>
      </c>
      <c r="C29" s="4">
        <v>0.15</v>
      </c>
      <c r="D29" s="4">
        <v>0</v>
      </c>
      <c r="E29" s="4">
        <v>41.41</v>
      </c>
      <c r="F29" s="4">
        <v>45.98</v>
      </c>
      <c r="G29" s="9">
        <f>(F29-F30)/F30</f>
        <v>5.1452092385090333E-2</v>
      </c>
      <c r="H29" s="12">
        <f>F29/$F$57</f>
        <v>1.669347255452245E-2</v>
      </c>
      <c r="I29" s="4">
        <v>2.25</v>
      </c>
    </row>
    <row r="30" spans="1:9" x14ac:dyDescent="0.3">
      <c r="A30" s="4" t="s">
        <v>10</v>
      </c>
      <c r="B30" s="4">
        <v>4.37</v>
      </c>
      <c r="C30" s="4">
        <v>0.33</v>
      </c>
      <c r="D30" s="4">
        <v>0</v>
      </c>
      <c r="E30" s="4">
        <v>39.03</v>
      </c>
      <c r="F30" s="4">
        <v>43.73</v>
      </c>
      <c r="G30" s="4"/>
      <c r="H30" s="4"/>
      <c r="I30" s="4"/>
    </row>
    <row r="31" spans="1:9" x14ac:dyDescent="0.3">
      <c r="A31" s="4" t="s">
        <v>23</v>
      </c>
      <c r="B31" s="4">
        <v>20.16</v>
      </c>
      <c r="C31" s="4">
        <v>1.17</v>
      </c>
      <c r="D31" s="4">
        <v>0.91</v>
      </c>
      <c r="E31" s="4">
        <v>97.03</v>
      </c>
      <c r="F31" s="4">
        <v>119.27</v>
      </c>
      <c r="G31" s="9">
        <f>(F31-F32)/F32</f>
        <v>0.28662351672060404</v>
      </c>
      <c r="H31" s="12">
        <f>F31/$F$57</f>
        <v>4.3302098120441335E-2</v>
      </c>
      <c r="I31" s="4">
        <v>26.57</v>
      </c>
    </row>
    <row r="32" spans="1:9" x14ac:dyDescent="0.3">
      <c r="A32" s="4" t="s">
        <v>10</v>
      </c>
      <c r="B32" s="4">
        <v>19.63</v>
      </c>
      <c r="C32" s="4">
        <v>0.49</v>
      </c>
      <c r="D32" s="4">
        <v>2.2999999999999998</v>
      </c>
      <c r="E32" s="4">
        <v>70.28</v>
      </c>
      <c r="F32" s="4">
        <v>92.7</v>
      </c>
      <c r="G32" s="4"/>
      <c r="H32" s="4"/>
      <c r="I32" s="4"/>
    </row>
    <row r="33" spans="1:9" x14ac:dyDescent="0.3">
      <c r="A33" s="4" t="s">
        <v>24</v>
      </c>
      <c r="B33" s="4">
        <v>0</v>
      </c>
      <c r="C33" s="4">
        <v>0</v>
      </c>
      <c r="D33" s="4">
        <v>0</v>
      </c>
      <c r="E33" s="4">
        <v>0</v>
      </c>
      <c r="F33" s="4">
        <v>0</v>
      </c>
      <c r="G33" s="4">
        <v>0</v>
      </c>
      <c r="H33" s="4">
        <v>0</v>
      </c>
      <c r="I33" s="4">
        <v>0</v>
      </c>
    </row>
    <row r="34" spans="1:9" x14ac:dyDescent="0.3">
      <c r="A34" s="4" t="s">
        <v>10</v>
      </c>
      <c r="B34" s="4">
        <v>0</v>
      </c>
      <c r="C34" s="4">
        <v>0</v>
      </c>
      <c r="D34" s="4">
        <v>0</v>
      </c>
      <c r="E34" s="4">
        <v>0</v>
      </c>
      <c r="F34" s="4">
        <v>0</v>
      </c>
      <c r="G34" s="4"/>
      <c r="H34" s="4"/>
      <c r="I34" s="4"/>
    </row>
    <row r="35" spans="1:9" x14ac:dyDescent="0.3">
      <c r="A35" s="4" t="s">
        <v>25</v>
      </c>
      <c r="B35" s="4">
        <v>2.31</v>
      </c>
      <c r="C35" s="4">
        <v>0.02</v>
      </c>
      <c r="D35" s="4">
        <v>1.58</v>
      </c>
      <c r="E35" s="4">
        <v>24.25</v>
      </c>
      <c r="F35" s="4">
        <v>28.16</v>
      </c>
      <c r="G35" s="9">
        <f>(F35-F36)/F36</f>
        <v>-0.12137285491419648</v>
      </c>
      <c r="H35" s="12">
        <f>F35/$F$57</f>
        <v>1.0223753526214706E-2</v>
      </c>
      <c r="I35" s="4">
        <v>-3.89</v>
      </c>
    </row>
    <row r="36" spans="1:9" x14ac:dyDescent="0.3">
      <c r="A36" s="4" t="s">
        <v>10</v>
      </c>
      <c r="B36" s="4">
        <v>2.84</v>
      </c>
      <c r="C36" s="4">
        <v>0.02</v>
      </c>
      <c r="D36" s="4">
        <v>1.72</v>
      </c>
      <c r="E36" s="4">
        <v>27.47</v>
      </c>
      <c r="F36" s="4">
        <v>32.049999999999997</v>
      </c>
      <c r="G36" s="4"/>
      <c r="H36" s="4"/>
      <c r="I36" s="4"/>
    </row>
    <row r="37" spans="1:9" x14ac:dyDescent="0.3">
      <c r="A37" s="4" t="s">
        <v>26</v>
      </c>
      <c r="B37" s="4">
        <v>6.01</v>
      </c>
      <c r="C37" s="4">
        <v>9.66</v>
      </c>
      <c r="D37" s="4">
        <v>0</v>
      </c>
      <c r="E37" s="4">
        <v>0</v>
      </c>
      <c r="F37" s="4">
        <v>15.67</v>
      </c>
      <c r="G37" s="9">
        <f>(F37-F38)/F38</f>
        <v>0.55765407554671964</v>
      </c>
      <c r="H37" s="12">
        <f>F37/$F$57</f>
        <v>5.689141255532118E-3</v>
      </c>
      <c r="I37" s="4">
        <v>5.61</v>
      </c>
    </row>
    <row r="38" spans="1:9" x14ac:dyDescent="0.3">
      <c r="A38" s="4" t="s">
        <v>10</v>
      </c>
      <c r="B38" s="4">
        <v>5.2</v>
      </c>
      <c r="C38" s="4">
        <v>4.7300000000000004</v>
      </c>
      <c r="D38" s="4">
        <v>0.13</v>
      </c>
      <c r="E38" s="4">
        <v>0</v>
      </c>
      <c r="F38" s="4">
        <v>10.06</v>
      </c>
      <c r="G38" s="4"/>
      <c r="H38" s="4"/>
      <c r="I38" s="4"/>
    </row>
    <row r="39" spans="1:9" x14ac:dyDescent="0.3">
      <c r="A39" s="4" t="s">
        <v>27</v>
      </c>
      <c r="B39" s="4">
        <v>4.17</v>
      </c>
      <c r="C39" s="4">
        <v>0.68</v>
      </c>
      <c r="D39" s="4">
        <v>0</v>
      </c>
      <c r="E39" s="4">
        <v>51.46</v>
      </c>
      <c r="F39" s="4">
        <v>56.31</v>
      </c>
      <c r="G39" s="9">
        <f>(F39-F40)/F40</f>
        <v>0.19023462270133162</v>
      </c>
      <c r="H39" s="12">
        <f>F39/$F$57</f>
        <v>2.0443876458137434E-2</v>
      </c>
      <c r="I39" s="4">
        <v>9</v>
      </c>
    </row>
    <row r="40" spans="1:9" x14ac:dyDescent="0.3">
      <c r="A40" s="4" t="s">
        <v>10</v>
      </c>
      <c r="B40" s="4">
        <v>3.77</v>
      </c>
      <c r="C40" s="4">
        <v>1.99</v>
      </c>
      <c r="D40" s="4">
        <v>0.13</v>
      </c>
      <c r="E40" s="4">
        <v>41.42</v>
      </c>
      <c r="F40" s="4">
        <v>47.31</v>
      </c>
      <c r="G40" s="4"/>
      <c r="H40" s="4"/>
      <c r="I40" s="4"/>
    </row>
    <row r="41" spans="1:9" x14ac:dyDescent="0.3">
      <c r="A41" s="4" t="s">
        <v>28</v>
      </c>
      <c r="B41" s="4">
        <v>2.66</v>
      </c>
      <c r="C41" s="4">
        <v>0</v>
      </c>
      <c r="D41" s="4">
        <v>0</v>
      </c>
      <c r="E41" s="4">
        <v>1.77</v>
      </c>
      <c r="F41" s="4">
        <v>4.43</v>
      </c>
      <c r="G41" s="9">
        <f>(F41-F42)/F42</f>
        <v>0.26571428571428563</v>
      </c>
      <c r="H41" s="12">
        <f>F41/$F$57</f>
        <v>1.6083532713469868E-3</v>
      </c>
      <c r="I41" s="4">
        <v>0.93</v>
      </c>
    </row>
    <row r="42" spans="1:9" x14ac:dyDescent="0.3">
      <c r="A42" s="4" t="s">
        <v>10</v>
      </c>
      <c r="B42" s="4">
        <v>2.15</v>
      </c>
      <c r="C42" s="4">
        <v>0.02</v>
      </c>
      <c r="D42" s="4">
        <v>0</v>
      </c>
      <c r="E42" s="4">
        <v>1.33</v>
      </c>
      <c r="F42" s="4">
        <v>3.5</v>
      </c>
      <c r="G42" s="4"/>
      <c r="H42" s="4"/>
      <c r="I42" s="4"/>
    </row>
    <row r="43" spans="1:9" x14ac:dyDescent="0.3">
      <c r="A43" s="4" t="s">
        <v>29</v>
      </c>
      <c r="B43" s="4">
        <v>33.229999999999997</v>
      </c>
      <c r="C43" s="4">
        <v>0</v>
      </c>
      <c r="D43" s="4">
        <v>10.06</v>
      </c>
      <c r="E43" s="4">
        <v>397.23</v>
      </c>
      <c r="F43" s="4">
        <v>440.52</v>
      </c>
      <c r="G43" s="9">
        <f>(F43-F44)/F44</f>
        <v>0.25186848162778142</v>
      </c>
      <c r="H43" s="12">
        <f>F43/$F$57</f>
        <v>0.15993493975028772</v>
      </c>
      <c r="I43" s="4">
        <v>88.63</v>
      </c>
    </row>
    <row r="44" spans="1:9" x14ac:dyDescent="0.3">
      <c r="A44" s="4" t="s">
        <v>10</v>
      </c>
      <c r="B44" s="4">
        <v>29.87</v>
      </c>
      <c r="C44" s="4">
        <v>0</v>
      </c>
      <c r="D44" s="4">
        <v>7.2</v>
      </c>
      <c r="E44" s="4">
        <v>314.82</v>
      </c>
      <c r="F44" s="4">
        <v>351.89</v>
      </c>
      <c r="G44" s="4"/>
      <c r="H44" s="4"/>
      <c r="I44" s="4"/>
    </row>
    <row r="45" spans="1:9" x14ac:dyDescent="0.3">
      <c r="A45" s="4" t="s">
        <v>30</v>
      </c>
      <c r="B45" s="4">
        <v>48.43</v>
      </c>
      <c r="C45" s="4">
        <v>8.81</v>
      </c>
      <c r="D45" s="4">
        <v>5.53</v>
      </c>
      <c r="E45" s="4">
        <v>190.52</v>
      </c>
      <c r="F45" s="4">
        <v>253.29</v>
      </c>
      <c r="G45" s="9">
        <f>(F45-F46)/F46</f>
        <v>7.1900126957257643E-2</v>
      </c>
      <c r="H45" s="12">
        <f>F45/$F$57</f>
        <v>9.1959322821552655E-2</v>
      </c>
      <c r="I45" s="4">
        <v>16.989999999999998</v>
      </c>
    </row>
    <row r="46" spans="1:9" x14ac:dyDescent="0.3">
      <c r="A46" s="4" t="s">
        <v>10</v>
      </c>
      <c r="B46" s="4">
        <v>47.43</v>
      </c>
      <c r="C46" s="4">
        <v>9.4700000000000006</v>
      </c>
      <c r="D46" s="4">
        <v>4.8899999999999997</v>
      </c>
      <c r="E46" s="4">
        <v>174.51</v>
      </c>
      <c r="F46" s="4">
        <v>236.3</v>
      </c>
      <c r="G46" s="4"/>
      <c r="H46" s="4"/>
      <c r="I46" s="4"/>
    </row>
    <row r="47" spans="1:9" x14ac:dyDescent="0.3">
      <c r="A47" s="4" t="s">
        <v>31</v>
      </c>
      <c r="B47" s="4">
        <v>18.87</v>
      </c>
      <c r="C47" s="4">
        <v>1.08</v>
      </c>
      <c r="D47" s="4">
        <v>3.69</v>
      </c>
      <c r="E47" s="4">
        <v>33.270000000000003</v>
      </c>
      <c r="F47" s="4">
        <v>56.91</v>
      </c>
      <c r="G47" s="9">
        <f>(F47-F48)/F48</f>
        <v>4.6139705882352909E-2</v>
      </c>
      <c r="H47" s="12">
        <f>F47/$F$57</f>
        <v>2.0661712115656213E-2</v>
      </c>
      <c r="I47" s="4">
        <v>2.5099999999999998</v>
      </c>
    </row>
    <row r="48" spans="1:9" x14ac:dyDescent="0.3">
      <c r="A48" s="4" t="s">
        <v>10</v>
      </c>
      <c r="B48" s="4">
        <v>19.29</v>
      </c>
      <c r="C48" s="4">
        <v>0.79</v>
      </c>
      <c r="D48" s="4">
        <v>3.72</v>
      </c>
      <c r="E48" s="4">
        <v>30.6</v>
      </c>
      <c r="F48" s="4">
        <v>54.4</v>
      </c>
      <c r="G48" s="4"/>
      <c r="H48" s="4"/>
      <c r="I48" s="4"/>
    </row>
    <row r="49" spans="1:9" x14ac:dyDescent="0.3">
      <c r="A49" s="4" t="s">
        <v>32</v>
      </c>
      <c r="B49" s="4">
        <v>25.92</v>
      </c>
      <c r="C49" s="4">
        <v>1.48</v>
      </c>
      <c r="D49" s="4">
        <v>19.66</v>
      </c>
      <c r="E49" s="4">
        <v>96.98</v>
      </c>
      <c r="F49" s="4">
        <v>144.04</v>
      </c>
      <c r="G49" s="9">
        <f>(F49-F50)/F50</f>
        <v>0.22587234042553184</v>
      </c>
      <c r="H49" s="12">
        <f>F49/$F$57</f>
        <v>5.229508018167494E-2</v>
      </c>
      <c r="I49" s="4">
        <v>26.54</v>
      </c>
    </row>
    <row r="50" spans="1:9" x14ac:dyDescent="0.3">
      <c r="A50" s="4" t="s">
        <v>10</v>
      </c>
      <c r="B50" s="4">
        <v>25.51</v>
      </c>
      <c r="C50" s="4">
        <v>1.27</v>
      </c>
      <c r="D50" s="4">
        <v>19.39</v>
      </c>
      <c r="E50" s="4">
        <v>71.33</v>
      </c>
      <c r="F50" s="4">
        <v>117.5</v>
      </c>
      <c r="G50" s="4"/>
      <c r="H50" s="4"/>
      <c r="I50" s="4"/>
    </row>
    <row r="51" spans="1:9" x14ac:dyDescent="0.3">
      <c r="A51" s="4" t="s">
        <v>33</v>
      </c>
      <c r="B51" s="4">
        <v>1.1399999999999999</v>
      </c>
      <c r="C51" s="4">
        <v>0.08</v>
      </c>
      <c r="D51" s="4">
        <v>0.28000000000000003</v>
      </c>
      <c r="E51" s="4">
        <v>11.48</v>
      </c>
      <c r="F51" s="4">
        <v>12.98</v>
      </c>
      <c r="G51" s="9">
        <f>(F51-F52)/F52</f>
        <v>8.4377610693400149E-2</v>
      </c>
      <c r="H51" s="12">
        <f>F51/$F$57</f>
        <v>4.7125113909895914E-3</v>
      </c>
      <c r="I51" s="4">
        <v>1.01</v>
      </c>
    </row>
    <row r="52" spans="1:9" x14ac:dyDescent="0.3">
      <c r="A52" s="4" t="s">
        <v>10</v>
      </c>
      <c r="B52" s="4">
        <v>0.87</v>
      </c>
      <c r="C52" s="4">
        <v>0.1</v>
      </c>
      <c r="D52" s="4">
        <v>0.28999999999999998</v>
      </c>
      <c r="E52" s="4">
        <v>10.71</v>
      </c>
      <c r="F52" s="4">
        <v>11.97</v>
      </c>
      <c r="G52" s="4"/>
      <c r="H52" s="4"/>
      <c r="I52" s="4"/>
    </row>
    <row r="53" spans="1:9" x14ac:dyDescent="0.3">
      <c r="A53" s="4" t="s">
        <v>34</v>
      </c>
      <c r="B53" s="4">
        <v>0.01</v>
      </c>
      <c r="C53" s="4">
        <v>0</v>
      </c>
      <c r="D53" s="4">
        <v>0</v>
      </c>
      <c r="E53" s="4">
        <v>0.91</v>
      </c>
      <c r="F53" s="4">
        <v>0.92</v>
      </c>
      <c r="G53" s="9">
        <f>(F53-F54)/F54</f>
        <v>91</v>
      </c>
      <c r="H53" s="12">
        <f>F53/$F$57</f>
        <v>3.3401467486212819E-4</v>
      </c>
      <c r="I53" s="4">
        <v>0.91</v>
      </c>
    </row>
    <row r="54" spans="1:9" x14ac:dyDescent="0.3">
      <c r="A54" s="4" t="s">
        <v>10</v>
      </c>
      <c r="B54" s="4">
        <v>0.01</v>
      </c>
      <c r="C54" s="4">
        <v>0</v>
      </c>
      <c r="D54" s="4">
        <v>0</v>
      </c>
      <c r="E54" s="4">
        <v>0</v>
      </c>
      <c r="F54" s="4">
        <v>0.01</v>
      </c>
      <c r="G54" s="4"/>
      <c r="H54" s="4"/>
      <c r="I54" s="4"/>
    </row>
    <row r="55" spans="1:9" x14ac:dyDescent="0.3">
      <c r="A55" s="4" t="s">
        <v>35</v>
      </c>
      <c r="B55" s="4">
        <v>4.51</v>
      </c>
      <c r="C55" s="4">
        <v>0</v>
      </c>
      <c r="D55" s="4">
        <v>0</v>
      </c>
      <c r="E55" s="4">
        <v>60.48</v>
      </c>
      <c r="F55" s="4">
        <v>64.989999999999995</v>
      </c>
      <c r="G55" s="9">
        <f>(F55-F56)/F56</f>
        <v>27.504385964912281</v>
      </c>
      <c r="H55" s="12">
        <f>F55/$F$57</f>
        <v>2.3595232303575773E-2</v>
      </c>
      <c r="I55" s="4">
        <v>62.71</v>
      </c>
    </row>
    <row r="56" spans="1:9" x14ac:dyDescent="0.3">
      <c r="A56" s="4" t="s">
        <v>10</v>
      </c>
      <c r="B56" s="4">
        <v>0.83</v>
      </c>
      <c r="C56" s="4">
        <v>0</v>
      </c>
      <c r="D56" s="4">
        <v>0</v>
      </c>
      <c r="E56" s="4">
        <v>1.45</v>
      </c>
      <c r="F56" s="4">
        <v>2.2799999999999998</v>
      </c>
      <c r="G56" s="4"/>
      <c r="H56" s="4"/>
      <c r="I56" s="4"/>
    </row>
    <row r="57" spans="1:9" x14ac:dyDescent="0.3">
      <c r="A57" s="6" t="s">
        <v>36</v>
      </c>
      <c r="B57" s="6">
        <f>SUM(B5+B7+B9+B11+B13+B15+B17+B19+B21+B23+B25+B27+B29+B31+B33+B35+B37+B39+B41+B43+B45+B47+B49+B51+B53+B55)</f>
        <v>400.61000000000007</v>
      </c>
      <c r="C57" s="6">
        <f t="shared" ref="C57:F57" si="0">SUM(C5+C7+C9+C11+C13+C15+C17+C19+C21+C23+C25+C27+C29+C31+C33+C35+C37+C39+C41+C43+C45+C47+C49+C51+C53+C55)</f>
        <v>72.52</v>
      </c>
      <c r="D57" s="6">
        <f t="shared" si="0"/>
        <v>101.89999999999999</v>
      </c>
      <c r="E57" s="6">
        <f t="shared" si="0"/>
        <v>2179.3399999999997</v>
      </c>
      <c r="F57" s="6">
        <f t="shared" si="0"/>
        <v>2754.37</v>
      </c>
      <c r="G57" s="13">
        <f>(F57-F58)/F58</f>
        <v>0.10863037738279212</v>
      </c>
      <c r="H57" s="14">
        <f>F57/$F$57</f>
        <v>1</v>
      </c>
      <c r="I57" s="6">
        <f>SUM(I5+I7+I9+I11+I13+I15+I17+I19+I21+I23+I25+I27+I29+I31+I33+I35+I37+I39+I41+I43+I45+I47+I49+I51+I53+I55)</f>
        <v>269.89</v>
      </c>
    </row>
    <row r="58" spans="1:9" x14ac:dyDescent="0.3">
      <c r="A58" s="4" t="s">
        <v>37</v>
      </c>
      <c r="B58" s="4">
        <f>SUM(B6+B8+B10+B12+B14+B16+B18+B20+B22+B24+B26+B28+B30+B32+B34+B36+B38+B40+B42+B44+B46+B48+B50+B52+B54+B56)</f>
        <v>373.03000000000003</v>
      </c>
      <c r="C58" s="4">
        <f t="shared" ref="C58:F58" si="1">SUM(C6+C8+C10+C12+C14+C16+C18+C20+C22+C24+C26+C28+C30+C32+C34+C36+C38+C40+C42+C44+C46+C48+C50+C52+C54+C56)</f>
        <v>77.319999999999993</v>
      </c>
      <c r="D58" s="4">
        <f t="shared" si="1"/>
        <v>109.19</v>
      </c>
      <c r="E58" s="4">
        <f t="shared" si="1"/>
        <v>1924.9399999999996</v>
      </c>
      <c r="F58" s="4">
        <f t="shared" si="1"/>
        <v>2484.4800000000005</v>
      </c>
      <c r="G58" s="4"/>
      <c r="H58" s="4"/>
      <c r="I58" s="4"/>
    </row>
    <row r="59" spans="1:9" x14ac:dyDescent="0.3">
      <c r="A59" s="4" t="s">
        <v>38</v>
      </c>
      <c r="B59" s="9">
        <f>(B57-B58)/B58</f>
        <v>7.3935072246200148E-2</v>
      </c>
      <c r="C59" s="9">
        <f t="shared" ref="C59:F59" si="2">(C57-C58)/C58</f>
        <v>-6.2079668908432459E-2</v>
      </c>
      <c r="D59" s="9">
        <f t="shared" si="2"/>
        <v>-6.6764355710229928E-2</v>
      </c>
      <c r="E59" s="9">
        <f t="shared" si="2"/>
        <v>0.13215996342743158</v>
      </c>
      <c r="F59" s="9">
        <f t="shared" si="2"/>
        <v>0.10863037738279212</v>
      </c>
      <c r="G59" s="4"/>
      <c r="H59" s="4"/>
      <c r="I59" s="4"/>
    </row>
    <row r="60" spans="1:9" x14ac:dyDescent="0.3">
      <c r="A60" s="4" t="s">
        <v>48</v>
      </c>
      <c r="B60" s="12">
        <f>B57/$F$57</f>
        <v>0.14544523793099695</v>
      </c>
      <c r="C60" s="12">
        <f t="shared" ref="C60:F60" si="3">C57/$F$57</f>
        <v>2.632906980543645E-2</v>
      </c>
      <c r="D60" s="12">
        <f t="shared" si="3"/>
        <v>3.6995755835272676E-2</v>
      </c>
      <c r="E60" s="12">
        <f t="shared" si="3"/>
        <v>0.79122993642829387</v>
      </c>
      <c r="F60" s="12">
        <f t="shared" si="3"/>
        <v>1</v>
      </c>
      <c r="G60" s="4"/>
      <c r="H60" s="4"/>
      <c r="I60" s="4"/>
    </row>
    <row r="61" spans="1:9" x14ac:dyDescent="0.3">
      <c r="A61" s="4" t="s">
        <v>49</v>
      </c>
      <c r="B61" s="12">
        <f>B58/$F$58</f>
        <v>0.15014409453889746</v>
      </c>
      <c r="C61" s="12">
        <f t="shared" ref="C61:F61" si="4">C58/$F$58</f>
        <v>3.1121200412158673E-2</v>
      </c>
      <c r="D61" s="12">
        <f t="shared" si="4"/>
        <v>4.3948834363730024E-2</v>
      </c>
      <c r="E61" s="12">
        <f t="shared" si="4"/>
        <v>0.77478587068521354</v>
      </c>
      <c r="F61" s="12">
        <f t="shared" si="4"/>
        <v>1</v>
      </c>
      <c r="G61" s="4"/>
      <c r="H61" s="4"/>
      <c r="I61" s="4"/>
    </row>
    <row r="63" spans="1:9" ht="54" customHeight="1" x14ac:dyDescent="0.3">
      <c r="A63" s="25" t="s">
        <v>76</v>
      </c>
      <c r="B63" s="25"/>
      <c r="C63" s="25"/>
      <c r="D63" s="25"/>
      <c r="E63" s="25"/>
      <c r="F63" s="25"/>
      <c r="G63" s="25"/>
      <c r="H63" s="25"/>
      <c r="I63" s="25"/>
    </row>
  </sheetData>
  <mergeCells count="2">
    <mergeCell ref="A2:I2"/>
    <mergeCell ref="A63:I6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3"/>
  <sheetViews>
    <sheetView zoomScale="96" zoomScaleNormal="96" workbookViewId="0">
      <selection activeCell="K61" sqref="K61"/>
    </sheetView>
  </sheetViews>
  <sheetFormatPr defaultRowHeight="14.4" x14ac:dyDescent="0.3"/>
  <cols>
    <col min="1" max="1" width="38.88671875" customWidth="1"/>
    <col min="2" max="2" width="13.77734375" customWidth="1"/>
    <col min="3" max="3" width="13.109375" customWidth="1"/>
    <col min="4" max="4" width="14.21875" customWidth="1"/>
    <col min="5" max="5" width="14.77734375" customWidth="1"/>
    <col min="6" max="6" width="13.77734375" customWidth="1"/>
    <col min="7" max="7" width="12.21875" customWidth="1"/>
    <col min="8" max="8" width="14.77734375" customWidth="1"/>
  </cols>
  <sheetData>
    <row r="1" spans="1:9" ht="45.6" customHeight="1" x14ac:dyDescent="0.3">
      <c r="A1" s="26" t="s">
        <v>75</v>
      </c>
      <c r="B1" s="26"/>
      <c r="C1" s="26"/>
      <c r="D1" s="26"/>
      <c r="E1" s="26"/>
      <c r="F1" s="26"/>
      <c r="G1" s="26"/>
      <c r="H1" s="26"/>
      <c r="I1" s="26"/>
    </row>
    <row r="2" spans="1:9" s="5" customFormat="1" ht="28.8" x14ac:dyDescent="0.3">
      <c r="A2" s="7"/>
      <c r="B2" s="7" t="s">
        <v>54</v>
      </c>
      <c r="C2" s="7" t="s">
        <v>55</v>
      </c>
      <c r="D2" s="7" t="s">
        <v>56</v>
      </c>
      <c r="E2" s="7" t="s">
        <v>4</v>
      </c>
      <c r="F2" s="7" t="s">
        <v>5</v>
      </c>
      <c r="G2" s="7" t="s">
        <v>6</v>
      </c>
      <c r="H2" s="7" t="s">
        <v>7</v>
      </c>
    </row>
    <row r="3" spans="1:9" x14ac:dyDescent="0.3">
      <c r="A3" s="6" t="s">
        <v>8</v>
      </c>
      <c r="B3" s="4"/>
      <c r="C3" s="4"/>
      <c r="D3" s="4"/>
      <c r="E3" s="4"/>
      <c r="F3" s="4"/>
      <c r="G3" s="4"/>
      <c r="H3" s="4"/>
    </row>
    <row r="4" spans="1:9" x14ac:dyDescent="0.3">
      <c r="A4" s="4" t="s">
        <v>9</v>
      </c>
      <c r="B4" s="4">
        <v>0</v>
      </c>
      <c r="C4" s="4">
        <v>0</v>
      </c>
      <c r="D4" s="4">
        <v>60.97</v>
      </c>
      <c r="E4" s="4">
        <v>60.97</v>
      </c>
      <c r="F4" s="9">
        <f>E4/E5-1</f>
        <v>1.3068482784714339</v>
      </c>
      <c r="G4" s="12">
        <f>E4/$E$67</f>
        <v>1.164487430717104E-2</v>
      </c>
      <c r="H4" s="4">
        <v>34.54</v>
      </c>
    </row>
    <row r="5" spans="1:9" x14ac:dyDescent="0.3">
      <c r="A5" s="4" t="s">
        <v>10</v>
      </c>
      <c r="B5" s="4">
        <v>0</v>
      </c>
      <c r="C5" s="4">
        <v>0</v>
      </c>
      <c r="D5" s="4">
        <v>26.43</v>
      </c>
      <c r="E5" s="4">
        <v>26.43</v>
      </c>
      <c r="F5" s="4"/>
      <c r="G5" s="4"/>
      <c r="H5" s="4"/>
    </row>
    <row r="6" spans="1:9" x14ac:dyDescent="0.3">
      <c r="A6" s="4" t="s">
        <v>11</v>
      </c>
      <c r="B6" s="4">
        <v>80.36</v>
      </c>
      <c r="C6" s="4">
        <v>35.619999999999997</v>
      </c>
      <c r="D6" s="4">
        <v>470.24</v>
      </c>
      <c r="E6" s="4">
        <v>586.22</v>
      </c>
      <c r="F6" s="9">
        <f>E6/E7-1</f>
        <v>0.20161521748042466</v>
      </c>
      <c r="G6" s="12">
        <f>E6/$E$67</f>
        <v>0.1119642154559588</v>
      </c>
      <c r="H6" s="4">
        <v>98.36</v>
      </c>
    </row>
    <row r="7" spans="1:9" x14ac:dyDescent="0.3">
      <c r="A7" s="4" t="s">
        <v>10</v>
      </c>
      <c r="B7" s="4">
        <v>136.29</v>
      </c>
      <c r="C7" s="4">
        <v>16.920000000000002</v>
      </c>
      <c r="D7" s="4">
        <v>334.65</v>
      </c>
      <c r="E7" s="4">
        <v>487.86</v>
      </c>
      <c r="F7" s="4"/>
      <c r="G7" s="4"/>
      <c r="H7" s="4"/>
    </row>
    <row r="8" spans="1:9" x14ac:dyDescent="0.3">
      <c r="A8" s="4" t="s">
        <v>12</v>
      </c>
      <c r="B8" s="4">
        <v>0.04</v>
      </c>
      <c r="C8" s="4">
        <v>0</v>
      </c>
      <c r="D8" s="4">
        <v>14.68</v>
      </c>
      <c r="E8" s="4">
        <v>14.72</v>
      </c>
      <c r="F8" s="9">
        <f>E8/E9-1</f>
        <v>-6.5989847715736016E-2</v>
      </c>
      <c r="G8" s="12">
        <f>E8/$E$67</f>
        <v>2.8114244677965839E-3</v>
      </c>
      <c r="H8" s="4">
        <v>-1.04</v>
      </c>
    </row>
    <row r="9" spans="1:9" x14ac:dyDescent="0.3">
      <c r="A9" s="4" t="s">
        <v>10</v>
      </c>
      <c r="B9" s="4">
        <v>0.63</v>
      </c>
      <c r="C9" s="4">
        <v>0</v>
      </c>
      <c r="D9" s="4">
        <v>15.13</v>
      </c>
      <c r="E9" s="4">
        <v>15.76</v>
      </c>
      <c r="F9" s="4"/>
      <c r="G9" s="4"/>
      <c r="H9" s="4"/>
    </row>
    <row r="10" spans="1:9" x14ac:dyDescent="0.3">
      <c r="A10" s="4" t="s">
        <v>13</v>
      </c>
      <c r="B10" s="4">
        <v>-1.54</v>
      </c>
      <c r="C10" s="4">
        <v>0</v>
      </c>
      <c r="D10" s="4">
        <v>92.17</v>
      </c>
      <c r="E10" s="4">
        <v>90.63</v>
      </c>
      <c r="F10" s="9">
        <f>E10/E11-1</f>
        <v>0.17640186915887845</v>
      </c>
      <c r="G10" s="12">
        <f>E10/$E$67</f>
        <v>1.7309741814973124E-2</v>
      </c>
      <c r="H10" s="4">
        <v>13.59</v>
      </c>
    </row>
    <row r="11" spans="1:9" x14ac:dyDescent="0.3">
      <c r="A11" s="4" t="s">
        <v>10</v>
      </c>
      <c r="B11" s="4">
        <v>-3.44</v>
      </c>
      <c r="C11" s="4">
        <v>0</v>
      </c>
      <c r="D11" s="4">
        <v>80.48</v>
      </c>
      <c r="E11" s="4">
        <v>77.040000000000006</v>
      </c>
      <c r="F11" s="4"/>
      <c r="G11" s="4"/>
      <c r="H11" s="4"/>
    </row>
    <row r="12" spans="1:9" x14ac:dyDescent="0.3">
      <c r="A12" s="4" t="s">
        <v>14</v>
      </c>
      <c r="B12" s="4">
        <v>0</v>
      </c>
      <c r="C12" s="4">
        <v>0</v>
      </c>
      <c r="D12" s="4">
        <v>70.53</v>
      </c>
      <c r="E12" s="4">
        <v>70.53</v>
      </c>
      <c r="F12" s="9">
        <f>E12/E13-1</f>
        <v>-0.23178303017100532</v>
      </c>
      <c r="G12" s="12">
        <f>E12/$E$67</f>
        <v>1.3470772263158496E-2</v>
      </c>
      <c r="H12" s="4">
        <v>-21.28</v>
      </c>
    </row>
    <row r="13" spans="1:9" x14ac:dyDescent="0.3">
      <c r="A13" s="4" t="s">
        <v>10</v>
      </c>
      <c r="B13" s="4">
        <v>0</v>
      </c>
      <c r="C13" s="4">
        <v>0</v>
      </c>
      <c r="D13" s="4">
        <v>91.81</v>
      </c>
      <c r="E13" s="4">
        <v>91.81</v>
      </c>
      <c r="F13" s="4"/>
      <c r="G13" s="4"/>
      <c r="H13" s="4"/>
    </row>
    <row r="14" spans="1:9" x14ac:dyDescent="0.3">
      <c r="A14" s="4" t="s">
        <v>15</v>
      </c>
      <c r="B14" s="4">
        <v>23.13</v>
      </c>
      <c r="C14" s="4">
        <v>69.540000000000006</v>
      </c>
      <c r="D14" s="4">
        <v>87.23</v>
      </c>
      <c r="E14" s="4">
        <v>179.9</v>
      </c>
      <c r="F14" s="9">
        <f>E14/E15-1</f>
        <v>0.20965572888649819</v>
      </c>
      <c r="G14" s="12">
        <f>E14/$E$67</f>
        <v>3.4359732456291134E-2</v>
      </c>
      <c r="H14" s="4">
        <v>31.18</v>
      </c>
    </row>
    <row r="15" spans="1:9" x14ac:dyDescent="0.3">
      <c r="A15" s="4" t="s">
        <v>10</v>
      </c>
      <c r="B15" s="4">
        <v>13.21</v>
      </c>
      <c r="C15" s="4">
        <v>60.46</v>
      </c>
      <c r="D15" s="4">
        <v>75.05</v>
      </c>
      <c r="E15" s="4">
        <v>148.72</v>
      </c>
      <c r="F15" s="4"/>
      <c r="G15" s="4"/>
      <c r="H15" s="4"/>
    </row>
    <row r="16" spans="1:9" x14ac:dyDescent="0.3">
      <c r="A16" s="4" t="s">
        <v>16</v>
      </c>
      <c r="B16" s="4">
        <v>3.35</v>
      </c>
      <c r="C16" s="4">
        <v>85.3</v>
      </c>
      <c r="D16" s="4">
        <v>212.04</v>
      </c>
      <c r="E16" s="4">
        <v>300.69</v>
      </c>
      <c r="F16" s="9">
        <f>E16/E17-1</f>
        <v>-0.52209224705171808</v>
      </c>
      <c r="G16" s="12">
        <f>E16/$E$67</f>
        <v>5.7429838534086605E-2</v>
      </c>
      <c r="H16" s="4">
        <v>-328.49</v>
      </c>
    </row>
    <row r="17" spans="1:8" x14ac:dyDescent="0.3">
      <c r="A17" s="4" t="s">
        <v>10</v>
      </c>
      <c r="B17" s="4">
        <v>368.82</v>
      </c>
      <c r="C17" s="4">
        <v>55.68</v>
      </c>
      <c r="D17" s="4">
        <v>204.68</v>
      </c>
      <c r="E17" s="4">
        <v>629.17999999999995</v>
      </c>
      <c r="F17" s="4"/>
      <c r="G17" s="4"/>
      <c r="H17" s="4"/>
    </row>
    <row r="18" spans="1:8" x14ac:dyDescent="0.3">
      <c r="A18" s="4" t="s">
        <v>17</v>
      </c>
      <c r="B18" s="4">
        <v>232.6</v>
      </c>
      <c r="C18" s="4">
        <v>34.159999999999997</v>
      </c>
      <c r="D18" s="4">
        <v>151.97</v>
      </c>
      <c r="E18" s="4">
        <v>418.73</v>
      </c>
      <c r="F18" s="9">
        <f>E18/E19-1</f>
        <v>0.10299502146827177</v>
      </c>
      <c r="G18" s="12">
        <f>E18/$E$67</f>
        <v>7.9974712459270625E-2</v>
      </c>
      <c r="H18" s="4">
        <v>39.1</v>
      </c>
    </row>
    <row r="19" spans="1:8" x14ac:dyDescent="0.3">
      <c r="A19" s="4" t="s">
        <v>10</v>
      </c>
      <c r="B19" s="4">
        <v>150.59</v>
      </c>
      <c r="C19" s="4">
        <v>13.58</v>
      </c>
      <c r="D19" s="4">
        <v>215.46</v>
      </c>
      <c r="E19" s="4">
        <v>379.63</v>
      </c>
      <c r="F19" s="4"/>
      <c r="G19" s="4"/>
      <c r="H19" s="4"/>
    </row>
    <row r="20" spans="1:8" x14ac:dyDescent="0.3">
      <c r="A20" s="4" t="s">
        <v>18</v>
      </c>
      <c r="B20" s="4">
        <v>154.4</v>
      </c>
      <c r="C20" s="4">
        <v>0</v>
      </c>
      <c r="D20" s="4">
        <v>44.46</v>
      </c>
      <c r="E20" s="4">
        <v>198.86</v>
      </c>
      <c r="F20" s="9">
        <f>E20/E21-1</f>
        <v>-0.6791079698568685</v>
      </c>
      <c r="G20" s="12">
        <f>E20/$E$67</f>
        <v>3.7980969406659557E-2</v>
      </c>
      <c r="H20" s="4">
        <v>-420.85</v>
      </c>
    </row>
    <row r="21" spans="1:8" x14ac:dyDescent="0.3">
      <c r="A21" s="4" t="s">
        <v>10</v>
      </c>
      <c r="B21" s="4">
        <v>583.07000000000005</v>
      </c>
      <c r="C21" s="4">
        <v>0</v>
      </c>
      <c r="D21" s="4">
        <v>36.64</v>
      </c>
      <c r="E21" s="4">
        <v>619.71</v>
      </c>
      <c r="F21" s="4"/>
      <c r="G21" s="4"/>
      <c r="H21" s="4"/>
    </row>
    <row r="22" spans="1:8" x14ac:dyDescent="0.3">
      <c r="A22" s="4" t="s">
        <v>19</v>
      </c>
      <c r="B22" s="4">
        <v>0</v>
      </c>
      <c r="C22" s="4">
        <v>0</v>
      </c>
      <c r="D22" s="4">
        <v>0</v>
      </c>
      <c r="E22" s="4">
        <v>0</v>
      </c>
      <c r="F22" s="4">
        <v>0</v>
      </c>
      <c r="G22" s="4">
        <v>0</v>
      </c>
      <c r="H22" s="4">
        <v>0</v>
      </c>
    </row>
    <row r="23" spans="1:8" x14ac:dyDescent="0.3">
      <c r="A23" s="4" t="s">
        <v>10</v>
      </c>
      <c r="B23" s="4">
        <v>0</v>
      </c>
      <c r="C23" s="4">
        <v>0</v>
      </c>
      <c r="D23" s="4">
        <v>0</v>
      </c>
      <c r="E23" s="4">
        <v>0</v>
      </c>
      <c r="F23" s="4"/>
      <c r="G23" s="4"/>
      <c r="H23" s="4"/>
    </row>
    <row r="24" spans="1:8" x14ac:dyDescent="0.3">
      <c r="A24" s="4" t="s">
        <v>20</v>
      </c>
      <c r="B24" s="4">
        <v>16.399999999999999</v>
      </c>
      <c r="C24" s="4">
        <v>0</v>
      </c>
      <c r="D24" s="4">
        <v>3.49</v>
      </c>
      <c r="E24" s="4">
        <v>19.89</v>
      </c>
      <c r="F24" s="9">
        <f>E24/E25-1</f>
        <v>-0.93112642404515389</v>
      </c>
      <c r="G24" s="12">
        <f>E24/$E$67</f>
        <v>3.798860914706118E-3</v>
      </c>
      <c r="H24" s="4">
        <v>-268.89999999999998</v>
      </c>
    </row>
    <row r="25" spans="1:8" x14ac:dyDescent="0.3">
      <c r="A25" s="4" t="s">
        <v>10</v>
      </c>
      <c r="B25" s="4">
        <v>288.79000000000002</v>
      </c>
      <c r="C25" s="4">
        <v>0</v>
      </c>
      <c r="D25" s="4">
        <v>0</v>
      </c>
      <c r="E25" s="4">
        <v>288.79000000000002</v>
      </c>
      <c r="F25" s="4"/>
      <c r="G25" s="4"/>
      <c r="H25" s="4"/>
    </row>
    <row r="26" spans="1:8" x14ac:dyDescent="0.3">
      <c r="A26" s="4" t="s">
        <v>21</v>
      </c>
      <c r="B26" s="4">
        <v>0</v>
      </c>
      <c r="C26" s="4">
        <v>0</v>
      </c>
      <c r="D26" s="4">
        <v>22.46</v>
      </c>
      <c r="E26" s="4">
        <v>22.46</v>
      </c>
      <c r="F26" s="9">
        <f>E26/E27-1</f>
        <v>-9.2158447857720205E-2</v>
      </c>
      <c r="G26" s="12">
        <f>E26/$E$67</f>
        <v>4.2897142355102771E-3</v>
      </c>
      <c r="H26" s="4">
        <v>-2.2799999999999998</v>
      </c>
    </row>
    <row r="27" spans="1:8" x14ac:dyDescent="0.3">
      <c r="A27" s="4" t="s">
        <v>10</v>
      </c>
      <c r="B27" s="4">
        <v>0</v>
      </c>
      <c r="C27" s="4">
        <v>0</v>
      </c>
      <c r="D27" s="4">
        <v>24.74</v>
      </c>
      <c r="E27" s="4">
        <v>24.74</v>
      </c>
      <c r="F27" s="4"/>
      <c r="G27" s="4"/>
      <c r="H27" s="4"/>
    </row>
    <row r="28" spans="1:8" x14ac:dyDescent="0.3">
      <c r="A28" s="4" t="s">
        <v>22</v>
      </c>
      <c r="B28" s="4">
        <v>0</v>
      </c>
      <c r="C28" s="4">
        <v>0</v>
      </c>
      <c r="D28" s="4">
        <v>12.95</v>
      </c>
      <c r="E28" s="4">
        <v>12.95</v>
      </c>
      <c r="F28" s="9">
        <f>E28/E29-1</f>
        <v>1.8399122807017543</v>
      </c>
      <c r="G28" s="12">
        <f>E28/$E$67</f>
        <v>2.4733659550248478E-3</v>
      </c>
      <c r="H28" s="4">
        <v>8.39</v>
      </c>
    </row>
    <row r="29" spans="1:8" x14ac:dyDescent="0.3">
      <c r="A29" s="4" t="s">
        <v>10</v>
      </c>
      <c r="B29" s="4">
        <v>0</v>
      </c>
      <c r="C29" s="4">
        <v>0</v>
      </c>
      <c r="D29" s="4">
        <v>4.5599999999999996</v>
      </c>
      <c r="E29" s="4">
        <v>4.5599999999999996</v>
      </c>
      <c r="F29" s="4"/>
      <c r="G29" s="4"/>
      <c r="H29" s="4"/>
    </row>
    <row r="30" spans="1:8" x14ac:dyDescent="0.3">
      <c r="A30" s="4" t="s">
        <v>23</v>
      </c>
      <c r="B30" s="4">
        <v>0.08</v>
      </c>
      <c r="C30" s="4">
        <v>0</v>
      </c>
      <c r="D30" s="4">
        <v>209.03</v>
      </c>
      <c r="E30" s="4">
        <v>209.11</v>
      </c>
      <c r="F30" s="9">
        <f>E30/E31-1</f>
        <v>-4.8894751205312503E-2</v>
      </c>
      <c r="G30" s="12">
        <f>E30/$E$67</f>
        <v>3.9938652884574981E-2</v>
      </c>
      <c r="H30" s="4">
        <v>-10.75</v>
      </c>
    </row>
    <row r="31" spans="1:8" x14ac:dyDescent="0.3">
      <c r="A31" s="4" t="s">
        <v>10</v>
      </c>
      <c r="B31" s="4">
        <v>0.08</v>
      </c>
      <c r="C31" s="4">
        <v>0</v>
      </c>
      <c r="D31" s="4">
        <v>219.78</v>
      </c>
      <c r="E31" s="4">
        <v>219.86</v>
      </c>
      <c r="F31" s="4"/>
      <c r="G31" s="4"/>
      <c r="H31" s="4"/>
    </row>
    <row r="32" spans="1:8" x14ac:dyDescent="0.3">
      <c r="A32" s="4" t="s">
        <v>24</v>
      </c>
      <c r="B32" s="4">
        <v>0</v>
      </c>
      <c r="C32" s="4">
        <v>0</v>
      </c>
      <c r="D32" s="4">
        <v>0</v>
      </c>
      <c r="E32" s="4">
        <v>0</v>
      </c>
      <c r="F32" s="4">
        <v>0</v>
      </c>
      <c r="G32" s="4">
        <v>0</v>
      </c>
      <c r="H32" s="4">
        <v>0</v>
      </c>
    </row>
    <row r="33" spans="1:8" x14ac:dyDescent="0.3">
      <c r="A33" s="4" t="s">
        <v>10</v>
      </c>
      <c r="B33" s="4">
        <v>0</v>
      </c>
      <c r="C33" s="4">
        <v>0</v>
      </c>
      <c r="D33" s="4">
        <v>0</v>
      </c>
      <c r="E33" s="4">
        <v>0</v>
      </c>
      <c r="F33" s="4"/>
      <c r="G33" s="4"/>
      <c r="H33" s="4"/>
    </row>
    <row r="34" spans="1:8" x14ac:dyDescent="0.3">
      <c r="A34" s="4" t="s">
        <v>25</v>
      </c>
      <c r="B34" s="4">
        <v>0</v>
      </c>
      <c r="C34" s="4">
        <v>0</v>
      </c>
      <c r="D34" s="4">
        <v>4.03</v>
      </c>
      <c r="E34" s="4">
        <v>4.03</v>
      </c>
      <c r="F34" s="9">
        <f>E34/E35-1</f>
        <v>43.777777777777786</v>
      </c>
      <c r="G34" s="12">
        <f>E34/$E$67</f>
        <v>7.6970384546333113E-4</v>
      </c>
      <c r="H34" s="4">
        <v>3.94</v>
      </c>
    </row>
    <row r="35" spans="1:8" x14ac:dyDescent="0.3">
      <c r="A35" s="4" t="s">
        <v>10</v>
      </c>
      <c r="B35" s="4">
        <v>0</v>
      </c>
      <c r="C35" s="4">
        <v>0</v>
      </c>
      <c r="D35" s="4">
        <v>0.09</v>
      </c>
      <c r="E35" s="4">
        <v>0.09</v>
      </c>
      <c r="F35" s="4"/>
      <c r="G35" s="4"/>
      <c r="H35" s="4"/>
    </row>
    <row r="36" spans="1:8" x14ac:dyDescent="0.3">
      <c r="A36" s="4" t="s">
        <v>26</v>
      </c>
      <c r="B36" s="4">
        <v>0</v>
      </c>
      <c r="C36" s="4">
        <v>0</v>
      </c>
      <c r="D36" s="4">
        <v>9.1</v>
      </c>
      <c r="E36" s="4">
        <v>9.1</v>
      </c>
      <c r="F36" s="9">
        <f>E36/E37-1</f>
        <v>5.4461181923522561E-2</v>
      </c>
      <c r="G36" s="12">
        <f>E36/$E$67</f>
        <v>1.7380409413688121E-3</v>
      </c>
      <c r="H36" s="4">
        <v>0.47</v>
      </c>
    </row>
    <row r="37" spans="1:8" x14ac:dyDescent="0.3">
      <c r="A37" s="4" t="s">
        <v>10</v>
      </c>
      <c r="B37" s="4">
        <v>0</v>
      </c>
      <c r="C37" s="4">
        <v>0</v>
      </c>
      <c r="D37" s="4">
        <v>8.6300000000000008</v>
      </c>
      <c r="E37" s="4">
        <v>8.6300000000000008</v>
      </c>
      <c r="F37" s="4"/>
      <c r="G37" s="4"/>
      <c r="H37" s="4"/>
    </row>
    <row r="38" spans="1:8" x14ac:dyDescent="0.3">
      <c r="A38" s="4" t="s">
        <v>27</v>
      </c>
      <c r="B38" s="4">
        <v>459.32</v>
      </c>
      <c r="C38" s="4">
        <v>13.87</v>
      </c>
      <c r="D38" s="4">
        <v>66.709999999999994</v>
      </c>
      <c r="E38" s="4">
        <v>539.9</v>
      </c>
      <c r="F38" s="9">
        <f>E38/E39-1</f>
        <v>0.1220100168332674</v>
      </c>
      <c r="G38" s="12">
        <f>E38/$E$67</f>
        <v>0.1031173960708815</v>
      </c>
      <c r="H38" s="4">
        <v>58.71</v>
      </c>
    </row>
    <row r="39" spans="1:8" x14ac:dyDescent="0.3">
      <c r="A39" s="4" t="s">
        <v>10</v>
      </c>
      <c r="B39" s="4">
        <v>378.1</v>
      </c>
      <c r="C39" s="4">
        <v>9.5</v>
      </c>
      <c r="D39" s="4">
        <v>93.59</v>
      </c>
      <c r="E39" s="4">
        <v>481.19</v>
      </c>
      <c r="F39" s="4"/>
      <c r="G39" s="4"/>
      <c r="H39" s="4"/>
    </row>
    <row r="40" spans="1:8" x14ac:dyDescent="0.3">
      <c r="A40" s="4" t="s">
        <v>28</v>
      </c>
      <c r="B40" s="4">
        <v>0</v>
      </c>
      <c r="C40" s="4">
        <v>0</v>
      </c>
      <c r="D40" s="4">
        <v>17.350000000000001</v>
      </c>
      <c r="E40" s="4">
        <v>17.350000000000001</v>
      </c>
      <c r="F40" s="9">
        <f>E40/E41-1</f>
        <v>-4.0906578220010981E-2</v>
      </c>
      <c r="G40" s="12">
        <f>E40/$E$67</f>
        <v>3.313737399203175E-3</v>
      </c>
      <c r="H40" s="4">
        <v>-0.74</v>
      </c>
    </row>
    <row r="41" spans="1:8" x14ac:dyDescent="0.3">
      <c r="A41" s="4" t="s">
        <v>10</v>
      </c>
      <c r="B41" s="4">
        <v>0</v>
      </c>
      <c r="C41" s="4">
        <v>0</v>
      </c>
      <c r="D41" s="4">
        <v>18.09</v>
      </c>
      <c r="E41" s="4">
        <v>18.09</v>
      </c>
      <c r="F41" s="4"/>
      <c r="G41" s="4"/>
      <c r="H41" s="4"/>
    </row>
    <row r="42" spans="1:8" x14ac:dyDescent="0.3">
      <c r="A42" s="4" t="s">
        <v>29</v>
      </c>
      <c r="B42" s="4">
        <v>11.12</v>
      </c>
      <c r="C42" s="4">
        <v>161.13999999999999</v>
      </c>
      <c r="D42" s="4">
        <v>258.02999999999997</v>
      </c>
      <c r="E42" s="4">
        <v>430.29</v>
      </c>
      <c r="F42" s="9">
        <f>E42/E43-1</f>
        <v>0.28276293823038401</v>
      </c>
      <c r="G42" s="12">
        <f>E42/$E$67</f>
        <v>8.2182597435339136E-2</v>
      </c>
      <c r="H42" s="4">
        <v>94.85</v>
      </c>
    </row>
    <row r="43" spans="1:8" x14ac:dyDescent="0.3">
      <c r="A43" s="4" t="s">
        <v>10</v>
      </c>
      <c r="B43" s="4">
        <v>3.93</v>
      </c>
      <c r="C43" s="4">
        <v>108.59</v>
      </c>
      <c r="D43" s="4">
        <v>222.92</v>
      </c>
      <c r="E43" s="4">
        <v>335.44</v>
      </c>
      <c r="F43" s="4"/>
      <c r="G43" s="4"/>
      <c r="H43" s="4"/>
    </row>
    <row r="44" spans="1:8" x14ac:dyDescent="0.3">
      <c r="A44" s="4" t="s">
        <v>30</v>
      </c>
      <c r="B44" s="4">
        <v>0</v>
      </c>
      <c r="C44" s="4">
        <v>27.15</v>
      </c>
      <c r="D44" s="4">
        <v>802.15</v>
      </c>
      <c r="E44" s="4">
        <v>829.3</v>
      </c>
      <c r="F44" s="9">
        <f>E44/E45-1</f>
        <v>1.6398666535934803E-2</v>
      </c>
      <c r="G44" s="12">
        <f>E44/$E$67</f>
        <v>0.15839091787661053</v>
      </c>
      <c r="H44" s="4">
        <v>13.38</v>
      </c>
    </row>
    <row r="45" spans="1:8" x14ac:dyDescent="0.3">
      <c r="A45" s="4" t="s">
        <v>10</v>
      </c>
      <c r="B45" s="4">
        <v>-0.04</v>
      </c>
      <c r="C45" s="4">
        <v>190.43</v>
      </c>
      <c r="D45" s="4">
        <v>625.53</v>
      </c>
      <c r="E45" s="4">
        <v>815.92</v>
      </c>
      <c r="F45" s="4"/>
      <c r="G45" s="4"/>
      <c r="H45" s="4"/>
    </row>
    <row r="46" spans="1:8" x14ac:dyDescent="0.3">
      <c r="A46" s="4" t="s">
        <v>31</v>
      </c>
      <c r="B46" s="4">
        <v>0.34</v>
      </c>
      <c r="C46" s="4">
        <v>0</v>
      </c>
      <c r="D46" s="4">
        <v>168.13</v>
      </c>
      <c r="E46" s="4">
        <v>168.47</v>
      </c>
      <c r="F46" s="9">
        <f>E46/E47-1</f>
        <v>-0.18198591891235738</v>
      </c>
      <c r="G46" s="12">
        <f>E46/$E$67</f>
        <v>3.2176676636527887E-2</v>
      </c>
      <c r="H46" s="4">
        <v>-37.479999999999997</v>
      </c>
    </row>
    <row r="47" spans="1:8" x14ac:dyDescent="0.3">
      <c r="A47" s="4" t="s">
        <v>10</v>
      </c>
      <c r="B47" s="4">
        <v>59.64</v>
      </c>
      <c r="C47" s="4">
        <v>0</v>
      </c>
      <c r="D47" s="4">
        <v>146.31</v>
      </c>
      <c r="E47" s="4">
        <v>205.95</v>
      </c>
      <c r="F47" s="4"/>
      <c r="G47" s="4"/>
      <c r="H47" s="4"/>
    </row>
    <row r="48" spans="1:8" x14ac:dyDescent="0.3">
      <c r="A48" s="4" t="s">
        <v>32</v>
      </c>
      <c r="B48" s="4">
        <v>0</v>
      </c>
      <c r="C48" s="4">
        <v>0</v>
      </c>
      <c r="D48" s="4">
        <v>237.72</v>
      </c>
      <c r="E48" s="4">
        <v>237.72</v>
      </c>
      <c r="F48" s="9">
        <f>E48/E49-1</f>
        <v>9.0258668134287401E-2</v>
      </c>
      <c r="G48" s="12">
        <f>E48/$E$67</f>
        <v>4.5402977206834505E-2</v>
      </c>
      <c r="H48" s="4">
        <v>19.68</v>
      </c>
    </row>
    <row r="49" spans="1:8" x14ac:dyDescent="0.3">
      <c r="A49" s="4" t="s">
        <v>10</v>
      </c>
      <c r="B49" s="4">
        <v>-0.03</v>
      </c>
      <c r="C49" s="4">
        <v>0</v>
      </c>
      <c r="D49" s="4">
        <v>218.07</v>
      </c>
      <c r="E49" s="4">
        <v>218.04</v>
      </c>
      <c r="F49" s="4"/>
      <c r="G49" s="4"/>
      <c r="H49" s="4"/>
    </row>
    <row r="50" spans="1:8" x14ac:dyDescent="0.3">
      <c r="A50" s="4" t="s">
        <v>33</v>
      </c>
      <c r="B50" s="4">
        <v>30.69</v>
      </c>
      <c r="C50" s="4">
        <v>4.24</v>
      </c>
      <c r="D50" s="4">
        <v>57.7</v>
      </c>
      <c r="E50" s="4">
        <v>92.63</v>
      </c>
      <c r="F50" s="9">
        <f>E50/E51-1</f>
        <v>0.56840501185235337</v>
      </c>
      <c r="G50" s="12">
        <f>E50/$E$67</f>
        <v>1.7691728835054182E-2</v>
      </c>
      <c r="H50" s="4">
        <v>33.57</v>
      </c>
    </row>
    <row r="51" spans="1:8" x14ac:dyDescent="0.3">
      <c r="A51" s="4" t="s">
        <v>10</v>
      </c>
      <c r="B51" s="4">
        <v>25.07</v>
      </c>
      <c r="C51" s="4">
        <v>6.63</v>
      </c>
      <c r="D51" s="4">
        <v>27.36</v>
      </c>
      <c r="E51" s="4">
        <v>59.06</v>
      </c>
      <c r="F51" s="4"/>
      <c r="G51" s="4"/>
      <c r="H51" s="4"/>
    </row>
    <row r="52" spans="1:8" x14ac:dyDescent="0.3">
      <c r="A52" s="4" t="s">
        <v>34</v>
      </c>
      <c r="B52" s="4">
        <v>0</v>
      </c>
      <c r="C52" s="4">
        <v>0</v>
      </c>
      <c r="D52" s="4">
        <v>28.39</v>
      </c>
      <c r="E52" s="4">
        <v>28.39</v>
      </c>
      <c r="F52" s="9">
        <f>E52/E53-1</f>
        <v>1.9511434511434516</v>
      </c>
      <c r="G52" s="12">
        <f>E52/$E$67</f>
        <v>5.4223057500506124E-3</v>
      </c>
      <c r="H52" s="4">
        <v>18.77</v>
      </c>
    </row>
    <row r="53" spans="1:8" x14ac:dyDescent="0.3">
      <c r="A53" s="4" t="s">
        <v>10</v>
      </c>
      <c r="B53" s="4">
        <v>0</v>
      </c>
      <c r="C53" s="4">
        <v>0</v>
      </c>
      <c r="D53" s="4">
        <v>9.6199999999999992</v>
      </c>
      <c r="E53" s="4">
        <v>9.6199999999999992</v>
      </c>
      <c r="F53" s="4"/>
      <c r="G53" s="4"/>
      <c r="H53" s="4"/>
    </row>
    <row r="54" spans="1:8" x14ac:dyDescent="0.3">
      <c r="A54" s="4" t="s">
        <v>35</v>
      </c>
      <c r="B54" s="4">
        <v>0</v>
      </c>
      <c r="C54" s="4">
        <v>0</v>
      </c>
      <c r="D54" s="4">
        <v>26.24</v>
      </c>
      <c r="E54" s="4">
        <v>26.24</v>
      </c>
      <c r="F54" s="9">
        <f>E54/E55-1</f>
        <v>0.39352097716409995</v>
      </c>
      <c r="G54" s="12">
        <f>E54/$E$67</f>
        <v>5.0116697034634757E-3</v>
      </c>
      <c r="H54" s="4">
        <v>7.41</v>
      </c>
    </row>
    <row r="55" spans="1:8" x14ac:dyDescent="0.3">
      <c r="A55" s="4" t="s">
        <v>10</v>
      </c>
      <c r="B55" s="4">
        <v>0</v>
      </c>
      <c r="C55" s="4">
        <v>0</v>
      </c>
      <c r="D55" s="4">
        <v>18.829999999999998</v>
      </c>
      <c r="E55" s="4">
        <v>18.829999999999998</v>
      </c>
      <c r="F55" s="4"/>
      <c r="G55" s="4"/>
      <c r="H55" s="4"/>
    </row>
    <row r="56" spans="1:8" x14ac:dyDescent="0.3">
      <c r="A56" s="6" t="s">
        <v>36</v>
      </c>
      <c r="B56" s="6">
        <f>SUM(B4+B6+B8+B10+B12+B14+B16+B18+B20+B22+B24+B26+B28+B30+B32+B34+B36+B38+B40+B42+B44+B46+B48+B50+B52+B54)</f>
        <v>1010.2900000000001</v>
      </c>
      <c r="C56" s="6">
        <f t="shared" ref="C56:E56" si="0">SUM(C4+C6+C8+C10+C12+C14+C16+C18+C20+C22+C24+C26+C28+C30+C32+C34+C36+C38+C40+C42+C44+C46+C48+C50+C52+C54)</f>
        <v>431.02</v>
      </c>
      <c r="D56" s="6">
        <f t="shared" si="0"/>
        <v>3127.7699999999991</v>
      </c>
      <c r="E56" s="6">
        <f t="shared" si="0"/>
        <v>4569.0800000000008</v>
      </c>
      <c r="F56" s="13">
        <f>E56/E57-1</f>
        <v>-0.11878031610719464</v>
      </c>
      <c r="G56" s="14">
        <f>E56/$E$67</f>
        <v>0.87266462685597945</v>
      </c>
      <c r="H56" s="6">
        <v>-615.87</v>
      </c>
    </row>
    <row r="57" spans="1:8" x14ac:dyDescent="0.3">
      <c r="A57" s="4" t="s">
        <v>37</v>
      </c>
      <c r="B57" s="4">
        <f>SUM(B5+B7+B9+B11+B13+B15+B17+B19+B21+B23+B25+B27+B29+B31+B33+B35+B37+B39+B41+B43+B45+B47+B49+B51+B53+B55)</f>
        <v>2004.71</v>
      </c>
      <c r="C57" s="4">
        <f t="shared" ref="C57:E57" si="1">SUM(C5+C7+C9+C11+C13+C15+C17+C19+C21+C23+C25+C27+C29+C31+C33+C35+C37+C39+C41+C43+C45+C47+C49+C51+C53+C55)</f>
        <v>461.79</v>
      </c>
      <c r="D57" s="4">
        <f t="shared" si="1"/>
        <v>2718.4500000000003</v>
      </c>
      <c r="E57" s="4">
        <f t="shared" si="1"/>
        <v>5184.95</v>
      </c>
      <c r="F57" s="4"/>
      <c r="G57" s="4"/>
      <c r="H57" s="4"/>
    </row>
    <row r="58" spans="1:8" x14ac:dyDescent="0.3">
      <c r="A58" s="4" t="s">
        <v>38</v>
      </c>
      <c r="B58" s="16">
        <f>B56/B57-1</f>
        <v>-0.49604182151034315</v>
      </c>
      <c r="C58" s="16">
        <f t="shared" ref="C58:E58" si="2">C56/C57-1</f>
        <v>-6.6632018883042154E-2</v>
      </c>
      <c r="D58" s="16">
        <f t="shared" si="2"/>
        <v>0.15057109750041331</v>
      </c>
      <c r="E58" s="16">
        <f t="shared" si="2"/>
        <v>-0.11878031610719464</v>
      </c>
      <c r="F58" s="4"/>
      <c r="G58" s="4"/>
      <c r="H58" s="4"/>
    </row>
    <row r="59" spans="1:8" x14ac:dyDescent="0.3">
      <c r="A59" s="6" t="s">
        <v>57</v>
      </c>
      <c r="B59" s="4"/>
      <c r="C59" s="4"/>
      <c r="D59" s="4"/>
      <c r="E59" s="4"/>
      <c r="F59" s="4"/>
      <c r="G59" s="4"/>
      <c r="H59" s="4"/>
    </row>
    <row r="60" spans="1:8" x14ac:dyDescent="0.3">
      <c r="A60" s="4" t="s">
        <v>58</v>
      </c>
      <c r="B60" s="4">
        <v>172.77</v>
      </c>
      <c r="C60" s="4">
        <v>0</v>
      </c>
      <c r="D60" s="4">
        <v>18.11</v>
      </c>
      <c r="E60" s="4">
        <v>190.88</v>
      </c>
      <c r="F60" s="9">
        <f>E60/E61-1</f>
        <v>-0.87872472902397802</v>
      </c>
      <c r="G60" s="12">
        <f>E60/$E$67</f>
        <v>3.6456841196536138E-2</v>
      </c>
      <c r="H60" s="4">
        <v>-1383.06</v>
      </c>
    </row>
    <row r="61" spans="1:8" x14ac:dyDescent="0.3">
      <c r="A61" s="4" t="s">
        <v>10</v>
      </c>
      <c r="B61" s="4">
        <v>1538.88</v>
      </c>
      <c r="C61" s="4">
        <v>0</v>
      </c>
      <c r="D61" s="4">
        <v>35.06</v>
      </c>
      <c r="E61" s="4">
        <v>1573.94</v>
      </c>
      <c r="F61" s="4"/>
      <c r="G61" s="4"/>
      <c r="H61" s="4"/>
    </row>
    <row r="62" spans="1:8" x14ac:dyDescent="0.3">
      <c r="A62" s="4" t="s">
        <v>59</v>
      </c>
      <c r="B62" s="4">
        <v>0</v>
      </c>
      <c r="C62" s="4">
        <v>475.82</v>
      </c>
      <c r="D62" s="4">
        <v>0</v>
      </c>
      <c r="E62" s="4">
        <v>475.82</v>
      </c>
      <c r="F62" s="9">
        <f>E62/E63-1</f>
        <v>7.3092623080219132E-2</v>
      </c>
      <c r="G62" s="12">
        <f>E62/$E$67</f>
        <v>9.0878531947484409E-2</v>
      </c>
      <c r="H62" s="4">
        <v>32.409999999999997</v>
      </c>
    </row>
    <row r="63" spans="1:8" x14ac:dyDescent="0.3">
      <c r="A63" s="4" t="s">
        <v>10</v>
      </c>
      <c r="B63" s="4">
        <v>0</v>
      </c>
      <c r="C63" s="4">
        <v>443.41</v>
      </c>
      <c r="D63" s="4">
        <v>0</v>
      </c>
      <c r="E63" s="4">
        <v>443.41</v>
      </c>
      <c r="F63" s="4"/>
      <c r="G63" s="4"/>
      <c r="H63" s="4"/>
    </row>
    <row r="64" spans="1:8" x14ac:dyDescent="0.3">
      <c r="A64" s="6" t="s">
        <v>60</v>
      </c>
      <c r="B64" s="6">
        <f>B60+B62</f>
        <v>172.77</v>
      </c>
      <c r="C64" s="6">
        <f t="shared" ref="C64:E64" si="3">C60+C62</f>
        <v>475.82</v>
      </c>
      <c r="D64" s="6">
        <f t="shared" si="3"/>
        <v>18.11</v>
      </c>
      <c r="E64" s="6">
        <f t="shared" si="3"/>
        <v>666.7</v>
      </c>
      <c r="F64" s="13">
        <f>E64/E65-1</f>
        <v>-0.66951694054080846</v>
      </c>
      <c r="G64" s="14">
        <f>E64/$E$67</f>
        <v>0.12733537314402055</v>
      </c>
      <c r="H64" s="6">
        <v>-1350.65</v>
      </c>
    </row>
    <row r="65" spans="1:9" x14ac:dyDescent="0.3">
      <c r="A65" s="4" t="s">
        <v>37</v>
      </c>
      <c r="B65" s="4">
        <v>1538.88</v>
      </c>
      <c r="C65" s="4">
        <v>443.41</v>
      </c>
      <c r="D65" s="4">
        <v>35.06</v>
      </c>
      <c r="E65" s="4">
        <v>2017.35</v>
      </c>
      <c r="F65" s="4"/>
      <c r="G65" s="4"/>
      <c r="H65" s="4"/>
    </row>
    <row r="66" spans="1:9" x14ac:dyDescent="0.3">
      <c r="A66" s="4" t="s">
        <v>38</v>
      </c>
      <c r="B66" s="12">
        <f>B64/B65-1</f>
        <v>-0.88773003742981915</v>
      </c>
      <c r="C66" s="12">
        <f t="shared" ref="C66:E66" si="4">C64/C65-1</f>
        <v>7.3092623080219132E-2</v>
      </c>
      <c r="D66" s="12">
        <f t="shared" si="4"/>
        <v>-0.48345693097547071</v>
      </c>
      <c r="E66" s="12">
        <f t="shared" si="4"/>
        <v>-0.66951694054080846</v>
      </c>
      <c r="F66" s="4"/>
      <c r="G66" s="4"/>
      <c r="H66" s="4"/>
    </row>
    <row r="67" spans="1:9" x14ac:dyDescent="0.3">
      <c r="A67" s="6" t="s">
        <v>47</v>
      </c>
      <c r="B67" s="10">
        <f>SUM(B56+B64)</f>
        <v>1183.0600000000002</v>
      </c>
      <c r="C67" s="10">
        <f t="shared" ref="C67:E67" si="5">SUM(C56+C64)</f>
        <v>906.83999999999992</v>
      </c>
      <c r="D67" s="10">
        <f t="shared" si="5"/>
        <v>3145.8799999999992</v>
      </c>
      <c r="E67" s="10">
        <f t="shared" si="5"/>
        <v>5235.7800000000007</v>
      </c>
      <c r="F67" s="13">
        <f>E67/E68-1</f>
        <v>-0.27304055648889924</v>
      </c>
      <c r="G67" s="14">
        <f>E67/$E$67</f>
        <v>1</v>
      </c>
      <c r="H67" s="6">
        <v>-1966.52</v>
      </c>
    </row>
    <row r="68" spans="1:9" x14ac:dyDescent="0.3">
      <c r="A68" s="4" t="s">
        <v>37</v>
      </c>
      <c r="B68" s="17">
        <f>B65+B57</f>
        <v>3543.59</v>
      </c>
      <c r="C68" s="17">
        <f t="shared" ref="C68:E68" si="6">C65+C57</f>
        <v>905.2</v>
      </c>
      <c r="D68" s="17">
        <f t="shared" si="6"/>
        <v>2753.51</v>
      </c>
      <c r="E68" s="17">
        <f t="shared" si="6"/>
        <v>7202.2999999999993</v>
      </c>
      <c r="F68" s="4"/>
      <c r="G68" s="4"/>
      <c r="H68" s="4"/>
    </row>
    <row r="69" spans="1:9" x14ac:dyDescent="0.3">
      <c r="A69" s="4" t="s">
        <v>38</v>
      </c>
      <c r="B69" s="18">
        <f>B67/B68-1</f>
        <v>-0.66614083457736362</v>
      </c>
      <c r="C69" s="18">
        <f t="shared" ref="C69:E69" si="7">C67/C68-1</f>
        <v>1.811754308439939E-3</v>
      </c>
      <c r="D69" s="18">
        <f t="shared" si="7"/>
        <v>0.14249812058064038</v>
      </c>
      <c r="E69" s="18">
        <f t="shared" si="7"/>
        <v>-0.27304055648889924</v>
      </c>
      <c r="F69" s="4"/>
      <c r="G69" s="4"/>
      <c r="H69" s="4"/>
    </row>
    <row r="70" spans="1:9" x14ac:dyDescent="0.3">
      <c r="A70" s="4" t="s">
        <v>48</v>
      </c>
      <c r="B70" s="12">
        <f>B67/$E$67</f>
        <v>0.22595678198854804</v>
      </c>
      <c r="C70" s="12">
        <f t="shared" ref="C70:E70" si="8">C67/$E$67</f>
        <v>0.17320055464515313</v>
      </c>
      <c r="D70" s="12">
        <f t="shared" si="8"/>
        <v>0.60084266336629855</v>
      </c>
      <c r="E70" s="12">
        <f t="shared" si="8"/>
        <v>1</v>
      </c>
      <c r="F70" s="4"/>
      <c r="G70" s="4"/>
      <c r="H70" s="4"/>
    </row>
    <row r="71" spans="1:9" x14ac:dyDescent="0.3">
      <c r="A71" s="4" t="s">
        <v>49</v>
      </c>
      <c r="B71" s="12">
        <f>B68/$E$68</f>
        <v>0.49200810852088922</v>
      </c>
      <c r="C71" s="12">
        <f t="shared" ref="C71:E71" si="9">C68/$E$68</f>
        <v>0.12568207378198634</v>
      </c>
      <c r="D71" s="12">
        <f t="shared" si="9"/>
        <v>0.38230981769712458</v>
      </c>
      <c r="E71" s="12">
        <f t="shared" si="9"/>
        <v>1</v>
      </c>
      <c r="F71" s="4"/>
      <c r="G71" s="4"/>
      <c r="H71" s="4"/>
    </row>
    <row r="73" spans="1:9" ht="61.8" customHeight="1" x14ac:dyDescent="0.3">
      <c r="A73" s="25" t="s">
        <v>76</v>
      </c>
      <c r="B73" s="25"/>
      <c r="C73" s="25"/>
      <c r="D73" s="25"/>
      <c r="E73" s="25"/>
      <c r="F73" s="25"/>
      <c r="G73" s="25"/>
      <c r="H73" s="25"/>
      <c r="I73" s="25"/>
    </row>
  </sheetData>
  <mergeCells count="2">
    <mergeCell ref="A1:I1"/>
    <mergeCell ref="A73:I7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1"/>
  <sheetViews>
    <sheetView tabSelected="1" zoomScale="94" zoomScaleNormal="94" workbookViewId="0">
      <selection activeCell="M2" sqref="M2"/>
    </sheetView>
  </sheetViews>
  <sheetFormatPr defaultRowHeight="14.4" x14ac:dyDescent="0.3"/>
  <cols>
    <col min="1" max="1" width="42.44140625" customWidth="1"/>
    <col min="2" max="2" width="10.77734375" bestFit="1" customWidth="1"/>
    <col min="3" max="4" width="9.44140625" bestFit="1" customWidth="1"/>
    <col min="5" max="5" width="9" bestFit="1" customWidth="1"/>
    <col min="6" max="6" width="11.109375" customWidth="1"/>
    <col min="7" max="10" width="10.77734375" bestFit="1" customWidth="1"/>
    <col min="11" max="11" width="9" bestFit="1" customWidth="1"/>
    <col min="12" max="14" width="9.44140625" bestFit="1" customWidth="1"/>
    <col min="15" max="15" width="11.77734375" customWidth="1"/>
    <col min="16" max="16" width="11.88671875" customWidth="1"/>
    <col min="17" max="17" width="9" bestFit="1" customWidth="1"/>
    <col min="18" max="18" width="10.44140625" bestFit="1" customWidth="1"/>
  </cols>
  <sheetData>
    <row r="1" spans="1:18" ht="42.6" customHeight="1" x14ac:dyDescent="0.3">
      <c r="A1" s="24" t="s">
        <v>75</v>
      </c>
      <c r="B1" s="24"/>
      <c r="C1" s="24"/>
      <c r="D1" s="24"/>
      <c r="E1" s="24"/>
      <c r="F1" s="24"/>
      <c r="G1" s="24"/>
      <c r="H1" s="24"/>
      <c r="I1" s="24"/>
      <c r="J1" s="24"/>
      <c r="K1" s="24"/>
      <c r="L1" s="24"/>
      <c r="M1" s="24"/>
      <c r="N1" s="24"/>
      <c r="O1" s="24"/>
      <c r="P1" s="24"/>
      <c r="Q1" s="24"/>
      <c r="R1" s="24"/>
    </row>
    <row r="2" spans="1:18" ht="42" customHeight="1" x14ac:dyDescent="0.3">
      <c r="A2" s="3"/>
      <c r="B2" s="3" t="s">
        <v>61</v>
      </c>
      <c r="C2" s="3" t="s">
        <v>62</v>
      </c>
      <c r="D2" s="3" t="s">
        <v>63</v>
      </c>
      <c r="E2" s="3" t="s">
        <v>64</v>
      </c>
      <c r="F2" s="3" t="s">
        <v>65</v>
      </c>
      <c r="G2" s="3" t="s">
        <v>66</v>
      </c>
      <c r="H2" s="3" t="s">
        <v>67</v>
      </c>
      <c r="I2" s="3" t="s">
        <v>68</v>
      </c>
      <c r="J2" s="3" t="s">
        <v>69</v>
      </c>
      <c r="K2" s="3" t="s">
        <v>70</v>
      </c>
      <c r="L2" s="3" t="s">
        <v>71</v>
      </c>
      <c r="M2" s="3" t="s">
        <v>72</v>
      </c>
      <c r="N2" s="3" t="s">
        <v>73</v>
      </c>
      <c r="O2" s="3" t="s">
        <v>4</v>
      </c>
      <c r="P2" s="3" t="s">
        <v>5</v>
      </c>
      <c r="Q2" s="3" t="s">
        <v>6</v>
      </c>
      <c r="R2" s="3" t="s">
        <v>7</v>
      </c>
    </row>
    <row r="3" spans="1:18" x14ac:dyDescent="0.3">
      <c r="A3" s="2" t="s">
        <v>8</v>
      </c>
      <c r="B3" s="4"/>
      <c r="C3" s="4"/>
      <c r="D3" s="4"/>
      <c r="E3" s="4"/>
      <c r="F3" s="4"/>
      <c r="G3" s="4"/>
      <c r="H3" s="4"/>
      <c r="I3" s="4"/>
      <c r="J3" s="4"/>
      <c r="K3" s="4"/>
      <c r="L3" s="4"/>
      <c r="M3" s="4"/>
      <c r="N3" s="4"/>
      <c r="O3" s="4"/>
      <c r="P3" s="4"/>
      <c r="Q3" s="4"/>
      <c r="R3" s="4"/>
    </row>
    <row r="4" spans="1:18" x14ac:dyDescent="0.3">
      <c r="A4" s="1" t="s">
        <v>9</v>
      </c>
      <c r="B4" s="4">
        <v>0.79</v>
      </c>
      <c r="C4" s="4">
        <v>0</v>
      </c>
      <c r="D4" s="4">
        <v>0</v>
      </c>
      <c r="E4" s="4">
        <v>0</v>
      </c>
      <c r="F4" s="4">
        <v>0</v>
      </c>
      <c r="G4" s="4">
        <v>391.63</v>
      </c>
      <c r="H4" s="4">
        <v>163.30000000000001</v>
      </c>
      <c r="I4" s="4">
        <v>228.33</v>
      </c>
      <c r="J4" s="4">
        <v>549.54999999999995</v>
      </c>
      <c r="K4" s="4">
        <v>0</v>
      </c>
      <c r="L4" s="4">
        <v>26.49</v>
      </c>
      <c r="M4" s="4">
        <v>6.75</v>
      </c>
      <c r="N4" s="4">
        <v>60.97</v>
      </c>
      <c r="O4" s="4">
        <v>1036.18</v>
      </c>
      <c r="P4" s="9">
        <f>O4/O5-1</f>
        <v>0.43499335253711502</v>
      </c>
      <c r="Q4" s="12">
        <f>O4/$O$85</f>
        <v>8.6852752406119983E-3</v>
      </c>
      <c r="R4" s="4">
        <v>314.10000000000002</v>
      </c>
    </row>
    <row r="5" spans="1:18" x14ac:dyDescent="0.3">
      <c r="A5" s="1" t="s">
        <v>10</v>
      </c>
      <c r="B5" s="4">
        <v>0</v>
      </c>
      <c r="C5" s="4">
        <v>0</v>
      </c>
      <c r="D5" s="4">
        <v>0</v>
      </c>
      <c r="E5" s="4">
        <v>0</v>
      </c>
      <c r="F5" s="4">
        <v>0</v>
      </c>
      <c r="G5" s="4">
        <v>329.49</v>
      </c>
      <c r="H5" s="4">
        <v>132.97999999999999</v>
      </c>
      <c r="I5" s="4">
        <v>196.51</v>
      </c>
      <c r="J5" s="4">
        <v>349.41</v>
      </c>
      <c r="K5" s="4">
        <v>0</v>
      </c>
      <c r="L5" s="4">
        <v>12.63</v>
      </c>
      <c r="M5" s="4">
        <v>4.12</v>
      </c>
      <c r="N5" s="4">
        <v>26.43</v>
      </c>
      <c r="O5" s="4">
        <v>722.08</v>
      </c>
      <c r="P5" s="4"/>
      <c r="Q5" s="4"/>
      <c r="R5" s="4"/>
    </row>
    <row r="6" spans="1:18" x14ac:dyDescent="0.3">
      <c r="A6" s="1" t="s">
        <v>11</v>
      </c>
      <c r="B6" s="4">
        <v>1113.9000000000001</v>
      </c>
      <c r="C6" s="4">
        <v>276.47000000000003</v>
      </c>
      <c r="D6" s="4">
        <v>221.52</v>
      </c>
      <c r="E6" s="4">
        <v>54.96</v>
      </c>
      <c r="F6" s="4">
        <v>242.21</v>
      </c>
      <c r="G6" s="4">
        <v>2584.7199999999998</v>
      </c>
      <c r="H6" s="4">
        <v>1118.21</v>
      </c>
      <c r="I6" s="4">
        <v>1466.51</v>
      </c>
      <c r="J6" s="4">
        <v>2807.45</v>
      </c>
      <c r="K6" s="4">
        <v>7.38</v>
      </c>
      <c r="L6" s="4">
        <v>436.97</v>
      </c>
      <c r="M6" s="4">
        <v>88.24</v>
      </c>
      <c r="N6" s="4">
        <v>586.22</v>
      </c>
      <c r="O6" s="4">
        <v>8143.57</v>
      </c>
      <c r="P6" s="9">
        <f>O6/O7-1</f>
        <v>0.11979742476995092</v>
      </c>
      <c r="Q6" s="12">
        <f>O6/$O$85</f>
        <v>6.8259517546363224E-2</v>
      </c>
      <c r="R6" s="4">
        <v>871.21</v>
      </c>
    </row>
    <row r="7" spans="1:18" x14ac:dyDescent="0.3">
      <c r="A7" s="1" t="s">
        <v>10</v>
      </c>
      <c r="B7" s="4">
        <v>1452.11</v>
      </c>
      <c r="C7" s="4">
        <v>150.47999999999999</v>
      </c>
      <c r="D7" s="4">
        <v>148.07</v>
      </c>
      <c r="E7" s="4">
        <v>2.41</v>
      </c>
      <c r="F7" s="4">
        <v>190.64</v>
      </c>
      <c r="G7" s="4">
        <v>2266.17</v>
      </c>
      <c r="H7" s="4">
        <v>1025.3399999999999</v>
      </c>
      <c r="I7" s="4">
        <v>1240.83</v>
      </c>
      <c r="J7" s="4">
        <v>2201.06</v>
      </c>
      <c r="K7" s="4">
        <v>7.6</v>
      </c>
      <c r="L7" s="4">
        <v>425.99</v>
      </c>
      <c r="M7" s="4">
        <v>90.45</v>
      </c>
      <c r="N7" s="4">
        <v>487.86</v>
      </c>
      <c r="O7" s="4">
        <v>7272.36</v>
      </c>
      <c r="P7" s="4"/>
      <c r="Q7" s="4"/>
      <c r="R7" s="4"/>
    </row>
    <row r="8" spans="1:18" x14ac:dyDescent="0.3">
      <c r="A8" s="1" t="s">
        <v>12</v>
      </c>
      <c r="B8" s="4">
        <v>286.87</v>
      </c>
      <c r="C8" s="4">
        <v>103.86</v>
      </c>
      <c r="D8" s="4">
        <v>72.55</v>
      </c>
      <c r="E8" s="4">
        <v>31.31</v>
      </c>
      <c r="F8" s="4">
        <v>17.34</v>
      </c>
      <c r="G8" s="4">
        <v>1700.7</v>
      </c>
      <c r="H8" s="4">
        <v>774.91</v>
      </c>
      <c r="I8" s="4">
        <v>925.78</v>
      </c>
      <c r="J8" s="4">
        <v>247.33</v>
      </c>
      <c r="K8" s="4">
        <v>0</v>
      </c>
      <c r="L8" s="4">
        <v>13.96</v>
      </c>
      <c r="M8" s="4">
        <v>93.85</v>
      </c>
      <c r="N8" s="4">
        <v>14.72</v>
      </c>
      <c r="O8" s="4">
        <v>2478.62</v>
      </c>
      <c r="P8" s="9">
        <f>O8/O9-1</f>
        <v>2.0386151249433881E-2</v>
      </c>
      <c r="Q8" s="12">
        <f>O8/$O$85</f>
        <v>2.0775827478706124E-2</v>
      </c>
      <c r="R8" s="4">
        <v>49.52</v>
      </c>
    </row>
    <row r="9" spans="1:18" x14ac:dyDescent="0.3">
      <c r="A9" s="1" t="s">
        <v>10</v>
      </c>
      <c r="B9" s="4">
        <v>283.38</v>
      </c>
      <c r="C9" s="4">
        <v>65.63</v>
      </c>
      <c r="D9" s="4">
        <v>58.42</v>
      </c>
      <c r="E9" s="4">
        <v>7.21</v>
      </c>
      <c r="F9" s="4">
        <v>14.88</v>
      </c>
      <c r="G9" s="4">
        <v>1643.14</v>
      </c>
      <c r="H9" s="4">
        <v>775.3</v>
      </c>
      <c r="I9" s="4">
        <v>867.85</v>
      </c>
      <c r="J9" s="4">
        <v>330.59</v>
      </c>
      <c r="K9" s="4">
        <v>0</v>
      </c>
      <c r="L9" s="4">
        <v>14.12</v>
      </c>
      <c r="M9" s="4">
        <v>61.59</v>
      </c>
      <c r="N9" s="4">
        <v>15.76</v>
      </c>
      <c r="O9" s="4">
        <v>2429.1</v>
      </c>
      <c r="P9" s="4"/>
      <c r="Q9" s="4"/>
      <c r="R9" s="4"/>
    </row>
    <row r="10" spans="1:18" x14ac:dyDescent="0.3">
      <c r="A10" s="1" t="s">
        <v>13</v>
      </c>
      <c r="B10" s="4">
        <v>202.4</v>
      </c>
      <c r="C10" s="4">
        <v>68.239999999999995</v>
      </c>
      <c r="D10" s="4">
        <v>68.239999999999995</v>
      </c>
      <c r="E10" s="4">
        <v>0</v>
      </c>
      <c r="F10" s="4">
        <v>45.2</v>
      </c>
      <c r="G10" s="4">
        <v>585.69000000000005</v>
      </c>
      <c r="H10" s="4">
        <v>335.85</v>
      </c>
      <c r="I10" s="4">
        <v>249.84</v>
      </c>
      <c r="J10" s="4">
        <v>451.5</v>
      </c>
      <c r="K10" s="4">
        <v>0</v>
      </c>
      <c r="L10" s="4">
        <v>26.85</v>
      </c>
      <c r="M10" s="4">
        <v>71.650000000000006</v>
      </c>
      <c r="N10" s="4">
        <v>90.63</v>
      </c>
      <c r="O10" s="4">
        <v>1542.16</v>
      </c>
      <c r="P10" s="9">
        <f>O10/O11-1</f>
        <v>-0.11416951956436827</v>
      </c>
      <c r="Q10" s="12">
        <f>O10/$O$85</f>
        <v>1.2926406671680789E-2</v>
      </c>
      <c r="R10" s="4">
        <v>-198.76</v>
      </c>
    </row>
    <row r="11" spans="1:18" x14ac:dyDescent="0.3">
      <c r="A11" s="1" t="s">
        <v>10</v>
      </c>
      <c r="B11" s="4">
        <v>361.71</v>
      </c>
      <c r="C11" s="4">
        <v>59.75</v>
      </c>
      <c r="D11" s="4">
        <v>59.75</v>
      </c>
      <c r="E11" s="4">
        <v>0</v>
      </c>
      <c r="F11" s="4">
        <v>36.18</v>
      </c>
      <c r="G11" s="4">
        <v>566.01</v>
      </c>
      <c r="H11" s="4">
        <v>267.10000000000002</v>
      </c>
      <c r="I11" s="4">
        <v>298.89999999999998</v>
      </c>
      <c r="J11" s="4">
        <v>569.03</v>
      </c>
      <c r="K11" s="4">
        <v>0</v>
      </c>
      <c r="L11" s="4">
        <v>28.66</v>
      </c>
      <c r="M11" s="4">
        <v>42.55</v>
      </c>
      <c r="N11" s="4">
        <v>77.040000000000006</v>
      </c>
      <c r="O11" s="4">
        <v>1740.92</v>
      </c>
      <c r="P11" s="4"/>
      <c r="Q11" s="4"/>
      <c r="R11" s="4"/>
    </row>
    <row r="12" spans="1:18" x14ac:dyDescent="0.3">
      <c r="A12" s="1" t="s">
        <v>14</v>
      </c>
      <c r="B12" s="4">
        <v>222.99</v>
      </c>
      <c r="C12" s="4">
        <v>38.380000000000003</v>
      </c>
      <c r="D12" s="4">
        <v>38.31</v>
      </c>
      <c r="E12" s="4">
        <v>7.0000000000000007E-2</v>
      </c>
      <c r="F12" s="4">
        <v>83.94</v>
      </c>
      <c r="G12" s="4">
        <v>1992.52</v>
      </c>
      <c r="H12" s="4">
        <v>714.55</v>
      </c>
      <c r="I12" s="4">
        <v>1277.97</v>
      </c>
      <c r="J12" s="4">
        <v>576.01</v>
      </c>
      <c r="K12" s="4">
        <v>0.42</v>
      </c>
      <c r="L12" s="4">
        <v>86.05</v>
      </c>
      <c r="M12" s="4">
        <v>173.65</v>
      </c>
      <c r="N12" s="4">
        <v>70.53</v>
      </c>
      <c r="O12" s="4">
        <v>3244.49</v>
      </c>
      <c r="P12" s="9">
        <f>O12/O13-1</f>
        <v>-4.2332883695257562E-2</v>
      </c>
      <c r="Q12" s="12">
        <f>O12/$O$85</f>
        <v>2.7195360521736784E-2</v>
      </c>
      <c r="R12" s="4">
        <v>-143.41999999999999</v>
      </c>
    </row>
    <row r="13" spans="1:18" x14ac:dyDescent="0.3">
      <c r="A13" s="1" t="s">
        <v>10</v>
      </c>
      <c r="B13" s="4">
        <v>413.17</v>
      </c>
      <c r="C13" s="4">
        <v>28.52</v>
      </c>
      <c r="D13" s="4">
        <v>28.5</v>
      </c>
      <c r="E13" s="4">
        <v>0.02</v>
      </c>
      <c r="F13" s="4">
        <v>63.93</v>
      </c>
      <c r="G13" s="4">
        <v>2020.31</v>
      </c>
      <c r="H13" s="4">
        <v>742.16</v>
      </c>
      <c r="I13" s="4">
        <v>1278.1600000000001</v>
      </c>
      <c r="J13" s="4">
        <v>494.91</v>
      </c>
      <c r="K13" s="4">
        <v>0.83</v>
      </c>
      <c r="L13" s="4">
        <v>114.89</v>
      </c>
      <c r="M13" s="4">
        <v>159.53</v>
      </c>
      <c r="N13" s="4">
        <v>91.81</v>
      </c>
      <c r="O13" s="4">
        <v>3387.91</v>
      </c>
      <c r="P13" s="4"/>
      <c r="Q13" s="4"/>
      <c r="R13" s="4"/>
    </row>
    <row r="14" spans="1:18" x14ac:dyDescent="0.3">
      <c r="A14" s="1" t="s">
        <v>15</v>
      </c>
      <c r="B14" s="4">
        <v>687.48</v>
      </c>
      <c r="C14" s="4">
        <v>84.9</v>
      </c>
      <c r="D14" s="4">
        <v>81.47</v>
      </c>
      <c r="E14" s="4">
        <v>3.43</v>
      </c>
      <c r="F14" s="4">
        <v>142.85</v>
      </c>
      <c r="G14" s="4">
        <v>1198.04</v>
      </c>
      <c r="H14" s="4">
        <v>736.46</v>
      </c>
      <c r="I14" s="4">
        <v>461.58</v>
      </c>
      <c r="J14" s="4">
        <v>2707.52</v>
      </c>
      <c r="K14" s="4">
        <v>5.73</v>
      </c>
      <c r="L14" s="4">
        <v>308.98</v>
      </c>
      <c r="M14" s="4">
        <v>241.25</v>
      </c>
      <c r="N14" s="4">
        <v>179.9</v>
      </c>
      <c r="O14" s="4">
        <v>5556.65</v>
      </c>
      <c r="P14" s="9">
        <f>O14/O15-1</f>
        <v>0.19836225729856549</v>
      </c>
      <c r="Q14" s="12">
        <f>O14/$O$85</f>
        <v>4.6575917954164971E-2</v>
      </c>
      <c r="R14" s="4">
        <v>919.78</v>
      </c>
    </row>
    <row r="15" spans="1:18" x14ac:dyDescent="0.3">
      <c r="A15" s="1" t="s">
        <v>10</v>
      </c>
      <c r="B15" s="4">
        <v>1023.77</v>
      </c>
      <c r="C15" s="4">
        <v>70.45</v>
      </c>
      <c r="D15" s="4">
        <v>67.45</v>
      </c>
      <c r="E15" s="4">
        <v>3</v>
      </c>
      <c r="F15" s="4">
        <v>149.26</v>
      </c>
      <c r="G15" s="4">
        <v>776.01</v>
      </c>
      <c r="H15" s="4">
        <v>499.73</v>
      </c>
      <c r="I15" s="4">
        <v>276.29000000000002</v>
      </c>
      <c r="J15" s="4">
        <v>1937.95</v>
      </c>
      <c r="K15" s="4">
        <v>3.57</v>
      </c>
      <c r="L15" s="4">
        <v>301.16000000000003</v>
      </c>
      <c r="M15" s="4">
        <v>225.97</v>
      </c>
      <c r="N15" s="4">
        <v>148.72</v>
      </c>
      <c r="O15" s="4">
        <v>4636.87</v>
      </c>
      <c r="P15" s="4"/>
      <c r="Q15" s="4"/>
      <c r="R15" s="4"/>
    </row>
    <row r="16" spans="1:18" x14ac:dyDescent="0.3">
      <c r="A16" s="1" t="s">
        <v>16</v>
      </c>
      <c r="B16" s="4">
        <v>1247.97</v>
      </c>
      <c r="C16" s="4">
        <v>462.96</v>
      </c>
      <c r="D16" s="4">
        <v>408.11</v>
      </c>
      <c r="E16" s="4">
        <v>54.85</v>
      </c>
      <c r="F16" s="4">
        <v>468.88</v>
      </c>
      <c r="G16" s="4">
        <v>3755.91</v>
      </c>
      <c r="H16" s="4">
        <v>1900.59</v>
      </c>
      <c r="I16" s="4">
        <v>1855.32</v>
      </c>
      <c r="J16" s="4">
        <v>3810.78</v>
      </c>
      <c r="K16" s="4">
        <v>45.72</v>
      </c>
      <c r="L16" s="4">
        <v>419.77</v>
      </c>
      <c r="M16" s="4">
        <v>210.9</v>
      </c>
      <c r="N16" s="4">
        <v>300.69</v>
      </c>
      <c r="O16" s="4">
        <v>10723.58</v>
      </c>
      <c r="P16" s="9">
        <f>O16/O17-1</f>
        <v>4.9500919474759097E-2</v>
      </c>
      <c r="Q16" s="12">
        <f>O16/$O$85</f>
        <v>8.9885197421994259E-2</v>
      </c>
      <c r="R16" s="4">
        <v>505.79</v>
      </c>
    </row>
    <row r="17" spans="1:18" x14ac:dyDescent="0.3">
      <c r="A17" s="1" t="s">
        <v>10</v>
      </c>
      <c r="B17" s="4">
        <v>1815.1</v>
      </c>
      <c r="C17" s="4">
        <v>386.46</v>
      </c>
      <c r="D17" s="4">
        <v>339.41</v>
      </c>
      <c r="E17" s="4">
        <v>47.05</v>
      </c>
      <c r="F17" s="4">
        <v>428.01</v>
      </c>
      <c r="G17" s="4">
        <v>3270.75</v>
      </c>
      <c r="H17" s="4">
        <v>1694.95</v>
      </c>
      <c r="I17" s="4">
        <v>1575.81</v>
      </c>
      <c r="J17" s="4">
        <v>3065.96</v>
      </c>
      <c r="K17" s="4">
        <v>46.31</v>
      </c>
      <c r="L17" s="4">
        <v>409.92</v>
      </c>
      <c r="M17" s="4">
        <v>166.09</v>
      </c>
      <c r="N17" s="4">
        <v>629.17999999999995</v>
      </c>
      <c r="O17" s="4">
        <v>10217.790000000001</v>
      </c>
      <c r="P17" s="4"/>
      <c r="Q17" s="4"/>
      <c r="R17" s="4"/>
    </row>
    <row r="18" spans="1:18" x14ac:dyDescent="0.3">
      <c r="A18" s="1" t="s">
        <v>17</v>
      </c>
      <c r="B18" s="4">
        <v>340.23</v>
      </c>
      <c r="C18" s="4">
        <v>168.6</v>
      </c>
      <c r="D18" s="4">
        <v>161.43</v>
      </c>
      <c r="E18" s="4">
        <v>7.18</v>
      </c>
      <c r="F18" s="4">
        <v>136.97999999999999</v>
      </c>
      <c r="G18" s="4">
        <v>1575.11</v>
      </c>
      <c r="H18" s="4">
        <v>783.88</v>
      </c>
      <c r="I18" s="4">
        <v>791.23</v>
      </c>
      <c r="J18" s="4">
        <v>371.7</v>
      </c>
      <c r="K18" s="4">
        <v>0</v>
      </c>
      <c r="L18" s="4">
        <v>130.59</v>
      </c>
      <c r="M18" s="4">
        <v>38.06</v>
      </c>
      <c r="N18" s="4">
        <v>418.73</v>
      </c>
      <c r="O18" s="4">
        <v>3180.01</v>
      </c>
      <c r="P18" s="9">
        <f>O18/O19-1</f>
        <v>0.10974196835500472</v>
      </c>
      <c r="Q18" s="12">
        <f>O18/$O$85</f>
        <v>2.6654888260629006E-2</v>
      </c>
      <c r="R18" s="4">
        <v>314.47000000000003</v>
      </c>
    </row>
    <row r="19" spans="1:18" x14ac:dyDescent="0.3">
      <c r="A19" s="1" t="s">
        <v>10</v>
      </c>
      <c r="B19" s="4">
        <v>536.77</v>
      </c>
      <c r="C19" s="4">
        <v>144.63</v>
      </c>
      <c r="D19" s="4">
        <v>135.68</v>
      </c>
      <c r="E19" s="4">
        <v>8.9499999999999993</v>
      </c>
      <c r="F19" s="4">
        <v>138.85</v>
      </c>
      <c r="G19" s="4">
        <v>1204.1400000000001</v>
      </c>
      <c r="H19" s="4">
        <v>586.61</v>
      </c>
      <c r="I19" s="4">
        <v>617.53</v>
      </c>
      <c r="J19" s="4">
        <v>310.08999999999997</v>
      </c>
      <c r="K19" s="4">
        <v>0</v>
      </c>
      <c r="L19" s="4">
        <v>114.52</v>
      </c>
      <c r="M19" s="4">
        <v>36.909999999999997</v>
      </c>
      <c r="N19" s="4">
        <v>379.63</v>
      </c>
      <c r="O19" s="4">
        <v>2865.54</v>
      </c>
      <c r="P19" s="4"/>
      <c r="Q19" s="4"/>
      <c r="R19" s="4"/>
    </row>
    <row r="20" spans="1:18" x14ac:dyDescent="0.3">
      <c r="A20" s="1" t="s">
        <v>18</v>
      </c>
      <c r="B20" s="4">
        <v>476.53</v>
      </c>
      <c r="C20" s="4">
        <v>74.17</v>
      </c>
      <c r="D20" s="4">
        <v>74.069999999999993</v>
      </c>
      <c r="E20" s="4">
        <v>0.1</v>
      </c>
      <c r="F20" s="4">
        <v>179.14</v>
      </c>
      <c r="G20" s="4">
        <v>1238.22</v>
      </c>
      <c r="H20" s="4">
        <v>629.97</v>
      </c>
      <c r="I20" s="4">
        <v>608.25</v>
      </c>
      <c r="J20" s="4">
        <v>1394.91</v>
      </c>
      <c r="K20" s="4">
        <v>0.5</v>
      </c>
      <c r="L20" s="4">
        <v>34.840000000000003</v>
      </c>
      <c r="M20" s="4">
        <v>65.44</v>
      </c>
      <c r="N20" s="4">
        <v>198.86</v>
      </c>
      <c r="O20" s="4">
        <v>3662.61</v>
      </c>
      <c r="P20" s="9">
        <f>O20/O21-1</f>
        <v>-0.15051002657982993</v>
      </c>
      <c r="Q20" s="12">
        <f>O20/$O$85</f>
        <v>3.0700048204962374E-2</v>
      </c>
      <c r="R20" s="4">
        <v>-648.92999999999995</v>
      </c>
    </row>
    <row r="21" spans="1:18" x14ac:dyDescent="0.3">
      <c r="A21" s="1" t="s">
        <v>10</v>
      </c>
      <c r="B21" s="4">
        <v>765.94</v>
      </c>
      <c r="C21" s="4">
        <v>61.49</v>
      </c>
      <c r="D21" s="4">
        <v>59.92</v>
      </c>
      <c r="E21" s="4">
        <v>1.57</v>
      </c>
      <c r="F21" s="4">
        <v>178.53</v>
      </c>
      <c r="G21" s="4">
        <v>1385.61</v>
      </c>
      <c r="H21" s="4">
        <v>671.97</v>
      </c>
      <c r="I21" s="4">
        <v>713.64</v>
      </c>
      <c r="J21" s="4">
        <v>1128.18</v>
      </c>
      <c r="K21" s="4">
        <v>0.56999999999999995</v>
      </c>
      <c r="L21" s="4">
        <v>42.88</v>
      </c>
      <c r="M21" s="4">
        <v>128.63</v>
      </c>
      <c r="N21" s="4">
        <v>619.71</v>
      </c>
      <c r="O21" s="4">
        <v>4311.54</v>
      </c>
      <c r="P21" s="4"/>
      <c r="Q21" s="4"/>
      <c r="R21" s="4"/>
    </row>
    <row r="22" spans="1:18" x14ac:dyDescent="0.3">
      <c r="A22" s="1" t="s">
        <v>19</v>
      </c>
      <c r="B22" s="4">
        <v>0</v>
      </c>
      <c r="C22" s="4">
        <v>0</v>
      </c>
      <c r="D22" s="4">
        <v>0</v>
      </c>
      <c r="E22" s="4">
        <v>0</v>
      </c>
      <c r="F22" s="4">
        <v>0</v>
      </c>
      <c r="G22" s="4">
        <v>6.76</v>
      </c>
      <c r="H22" s="4">
        <v>5.05</v>
      </c>
      <c r="I22" s="4">
        <v>1.71</v>
      </c>
      <c r="J22" s="4">
        <v>0</v>
      </c>
      <c r="K22" s="4">
        <v>0</v>
      </c>
      <c r="L22" s="4">
        <v>0</v>
      </c>
      <c r="M22" s="4">
        <v>0</v>
      </c>
      <c r="N22" s="4">
        <v>0</v>
      </c>
      <c r="O22" s="4">
        <v>6.76</v>
      </c>
      <c r="P22" s="4">
        <v>0</v>
      </c>
      <c r="Q22" s="12">
        <f>O22/$O$85</f>
        <v>5.6662414470977152E-5</v>
      </c>
      <c r="R22" s="4">
        <v>6.76</v>
      </c>
    </row>
    <row r="23" spans="1:18" x14ac:dyDescent="0.3">
      <c r="A23" s="1" t="s">
        <v>10</v>
      </c>
      <c r="B23" s="4">
        <v>0</v>
      </c>
      <c r="C23" s="4">
        <v>0</v>
      </c>
      <c r="D23" s="4">
        <v>0</v>
      </c>
      <c r="E23" s="4">
        <v>0</v>
      </c>
      <c r="F23" s="4">
        <v>0</v>
      </c>
      <c r="G23" s="4">
        <v>0</v>
      </c>
      <c r="H23" s="4">
        <v>0</v>
      </c>
      <c r="I23" s="4">
        <v>0</v>
      </c>
      <c r="J23" s="4">
        <v>0</v>
      </c>
      <c r="K23" s="4">
        <v>0</v>
      </c>
      <c r="L23" s="4">
        <v>0</v>
      </c>
      <c r="M23" s="4">
        <v>0</v>
      </c>
      <c r="N23" s="4">
        <v>0</v>
      </c>
      <c r="O23" s="4">
        <v>0</v>
      </c>
      <c r="P23" s="4"/>
      <c r="Q23" s="4"/>
      <c r="R23" s="4"/>
    </row>
    <row r="24" spans="1:18" x14ac:dyDescent="0.3">
      <c r="A24" s="1" t="s">
        <v>20</v>
      </c>
      <c r="B24" s="4">
        <v>1.1200000000000001</v>
      </c>
      <c r="C24" s="4">
        <v>0</v>
      </c>
      <c r="D24" s="4">
        <v>0</v>
      </c>
      <c r="E24" s="4">
        <v>0</v>
      </c>
      <c r="F24" s="4">
        <v>0</v>
      </c>
      <c r="G24" s="4">
        <v>14.18</v>
      </c>
      <c r="H24" s="4">
        <v>0.35</v>
      </c>
      <c r="I24" s="4">
        <v>13.83</v>
      </c>
      <c r="J24" s="4">
        <v>17.36</v>
      </c>
      <c r="K24" s="4">
        <v>0</v>
      </c>
      <c r="L24" s="4">
        <v>0</v>
      </c>
      <c r="M24" s="4">
        <v>0.76</v>
      </c>
      <c r="N24" s="4">
        <v>19.89</v>
      </c>
      <c r="O24" s="4">
        <v>53.31</v>
      </c>
      <c r="P24" s="8">
        <f>O24/O25-1</f>
        <v>-0.81540219536687553</v>
      </c>
      <c r="Q24" s="12">
        <f>O24/$O$85</f>
        <v>4.4684516500706988E-4</v>
      </c>
      <c r="R24" s="4">
        <v>-235.48</v>
      </c>
    </row>
    <row r="25" spans="1:18" x14ac:dyDescent="0.3">
      <c r="A25" s="1" t="s">
        <v>10</v>
      </c>
      <c r="B25" s="4">
        <v>0</v>
      </c>
      <c r="C25" s="4">
        <v>0</v>
      </c>
      <c r="D25" s="4">
        <v>0</v>
      </c>
      <c r="E25" s="4">
        <v>0</v>
      </c>
      <c r="F25" s="4">
        <v>0</v>
      </c>
      <c r="G25" s="4">
        <v>0</v>
      </c>
      <c r="H25" s="4">
        <v>0</v>
      </c>
      <c r="I25" s="4">
        <v>0</v>
      </c>
      <c r="J25" s="4">
        <v>0</v>
      </c>
      <c r="K25" s="4">
        <v>0</v>
      </c>
      <c r="L25" s="4">
        <v>0</v>
      </c>
      <c r="M25" s="4">
        <v>0</v>
      </c>
      <c r="N25" s="4">
        <v>288.79000000000002</v>
      </c>
      <c r="O25" s="4">
        <v>288.79000000000002</v>
      </c>
      <c r="P25" s="4"/>
      <c r="Q25" s="4"/>
      <c r="R25" s="4"/>
    </row>
    <row r="26" spans="1:18" x14ac:dyDescent="0.3">
      <c r="A26" s="1" t="s">
        <v>21</v>
      </c>
      <c r="B26" s="4">
        <v>29.7</v>
      </c>
      <c r="C26" s="4">
        <v>8.61</v>
      </c>
      <c r="D26" s="4">
        <v>8.61</v>
      </c>
      <c r="E26" s="4">
        <v>0</v>
      </c>
      <c r="F26" s="4">
        <v>15.27</v>
      </c>
      <c r="G26" s="4">
        <v>702.86</v>
      </c>
      <c r="H26" s="4">
        <v>359.49</v>
      </c>
      <c r="I26" s="4">
        <v>343.38</v>
      </c>
      <c r="J26" s="4">
        <v>221.98</v>
      </c>
      <c r="K26" s="4">
        <v>0</v>
      </c>
      <c r="L26" s="4">
        <v>26.4</v>
      </c>
      <c r="M26" s="4">
        <v>6.17</v>
      </c>
      <c r="N26" s="4">
        <v>22.46</v>
      </c>
      <c r="O26" s="4">
        <v>1033.46</v>
      </c>
      <c r="P26" s="8">
        <f>O26/O27-1</f>
        <v>0.19059468675836966</v>
      </c>
      <c r="Q26" s="12">
        <f>O26/$O$85</f>
        <v>8.6624761626000069E-3</v>
      </c>
      <c r="R26" s="4">
        <v>165.44</v>
      </c>
    </row>
    <row r="27" spans="1:18" x14ac:dyDescent="0.3">
      <c r="A27" s="1" t="s">
        <v>10</v>
      </c>
      <c r="B27" s="4">
        <v>34.04</v>
      </c>
      <c r="C27" s="4">
        <v>9.1199999999999992</v>
      </c>
      <c r="D27" s="4">
        <v>9.1199999999999992</v>
      </c>
      <c r="E27" s="4">
        <v>0</v>
      </c>
      <c r="F27" s="4">
        <v>15.13</v>
      </c>
      <c r="G27" s="4">
        <v>548.84</v>
      </c>
      <c r="H27" s="4">
        <v>291.24</v>
      </c>
      <c r="I27" s="4">
        <v>257.61</v>
      </c>
      <c r="J27" s="4">
        <v>212.65</v>
      </c>
      <c r="K27" s="4">
        <v>0</v>
      </c>
      <c r="L27" s="4">
        <v>16.010000000000002</v>
      </c>
      <c r="M27" s="4">
        <v>7.48</v>
      </c>
      <c r="N27" s="4">
        <v>24.74</v>
      </c>
      <c r="O27" s="4">
        <v>868.02</v>
      </c>
      <c r="P27" s="4"/>
      <c r="Q27" s="4"/>
      <c r="R27" s="4"/>
    </row>
    <row r="28" spans="1:18" x14ac:dyDescent="0.3">
      <c r="A28" s="1" t="s">
        <v>22</v>
      </c>
      <c r="B28" s="4">
        <v>104.91</v>
      </c>
      <c r="C28" s="4">
        <v>21.18</v>
      </c>
      <c r="D28" s="4">
        <v>21.18</v>
      </c>
      <c r="E28" s="4">
        <v>0</v>
      </c>
      <c r="F28" s="4">
        <v>9.89</v>
      </c>
      <c r="G28" s="4">
        <v>563.36</v>
      </c>
      <c r="H28" s="4">
        <v>153.38999999999999</v>
      </c>
      <c r="I28" s="4">
        <v>409.97</v>
      </c>
      <c r="J28" s="4">
        <v>387.44</v>
      </c>
      <c r="K28" s="4">
        <v>0</v>
      </c>
      <c r="L28" s="4">
        <v>45.98</v>
      </c>
      <c r="M28" s="4">
        <v>17.809999999999999</v>
      </c>
      <c r="N28" s="4">
        <v>12.95</v>
      </c>
      <c r="O28" s="4">
        <v>1163.52</v>
      </c>
      <c r="P28" s="8">
        <f>O28/O29-1</f>
        <v>-2.4514571246520678E-2</v>
      </c>
      <c r="Q28" s="12">
        <f>O28/$O$85</f>
        <v>9.7526409001880681E-3</v>
      </c>
      <c r="R28" s="4">
        <v>-29.24</v>
      </c>
    </row>
    <row r="29" spans="1:18" x14ac:dyDescent="0.3">
      <c r="A29" s="1" t="s">
        <v>10</v>
      </c>
      <c r="B29" s="4">
        <v>146.66</v>
      </c>
      <c r="C29" s="4">
        <v>16.27</v>
      </c>
      <c r="D29" s="4">
        <v>16.27</v>
      </c>
      <c r="E29" s="4">
        <v>0</v>
      </c>
      <c r="F29" s="4">
        <v>15.01</v>
      </c>
      <c r="G29" s="4">
        <v>634.14</v>
      </c>
      <c r="H29" s="4">
        <v>157.53</v>
      </c>
      <c r="I29" s="4">
        <v>476.61</v>
      </c>
      <c r="J29" s="4">
        <v>311.75</v>
      </c>
      <c r="K29" s="4">
        <v>0</v>
      </c>
      <c r="L29" s="4">
        <v>43.73</v>
      </c>
      <c r="M29" s="4">
        <v>20.64</v>
      </c>
      <c r="N29" s="4">
        <v>4.5599999999999996</v>
      </c>
      <c r="O29" s="4">
        <v>1192.76</v>
      </c>
      <c r="P29" s="4"/>
      <c r="Q29" s="4"/>
      <c r="R29" s="4"/>
    </row>
    <row r="30" spans="1:18" x14ac:dyDescent="0.3">
      <c r="A30" s="1" t="s">
        <v>23</v>
      </c>
      <c r="B30" s="4">
        <v>566.54</v>
      </c>
      <c r="C30" s="4">
        <v>116.85</v>
      </c>
      <c r="D30" s="4">
        <v>62.01</v>
      </c>
      <c r="E30" s="4">
        <v>54.84</v>
      </c>
      <c r="F30" s="4">
        <v>169.83</v>
      </c>
      <c r="G30" s="4">
        <v>1851.45</v>
      </c>
      <c r="H30" s="4">
        <v>598.71</v>
      </c>
      <c r="I30" s="4">
        <v>1252.74</v>
      </c>
      <c r="J30" s="4">
        <v>2158.08</v>
      </c>
      <c r="K30" s="4">
        <v>34.479999999999997</v>
      </c>
      <c r="L30" s="4">
        <v>119.27</v>
      </c>
      <c r="M30" s="4">
        <v>416.53</v>
      </c>
      <c r="N30" s="4">
        <v>209.11</v>
      </c>
      <c r="O30" s="4">
        <v>5642.14</v>
      </c>
      <c r="P30" s="8">
        <f>O30/O31-1</f>
        <v>5.9332010296406557E-2</v>
      </c>
      <c r="Q30" s="12">
        <f>O30/$O$85</f>
        <v>4.7292496328887434E-2</v>
      </c>
      <c r="R30" s="4">
        <v>316.01</v>
      </c>
    </row>
    <row r="31" spans="1:18" x14ac:dyDescent="0.3">
      <c r="A31" s="1" t="s">
        <v>10</v>
      </c>
      <c r="B31" s="4">
        <v>737.95</v>
      </c>
      <c r="C31" s="4">
        <v>89.64</v>
      </c>
      <c r="D31" s="4">
        <v>44.12</v>
      </c>
      <c r="E31" s="4">
        <v>45.52</v>
      </c>
      <c r="F31" s="4">
        <v>156.31</v>
      </c>
      <c r="G31" s="4">
        <v>1640.55</v>
      </c>
      <c r="H31" s="4">
        <v>515.02</v>
      </c>
      <c r="I31" s="4">
        <v>1125.53</v>
      </c>
      <c r="J31" s="4">
        <v>2022.66</v>
      </c>
      <c r="K31" s="4">
        <v>21.51</v>
      </c>
      <c r="L31" s="4">
        <v>92.7</v>
      </c>
      <c r="M31" s="4">
        <v>344.95</v>
      </c>
      <c r="N31" s="4">
        <v>219.86</v>
      </c>
      <c r="O31" s="4">
        <v>5326.13</v>
      </c>
      <c r="P31" s="4"/>
      <c r="Q31" s="4"/>
      <c r="R31" s="4"/>
    </row>
    <row r="32" spans="1:18" x14ac:dyDescent="0.3">
      <c r="A32" s="1" t="s">
        <v>24</v>
      </c>
      <c r="B32" s="4">
        <v>-0.19</v>
      </c>
      <c r="C32" s="4">
        <v>0</v>
      </c>
      <c r="D32" s="4">
        <v>0</v>
      </c>
      <c r="E32" s="4">
        <v>0</v>
      </c>
      <c r="F32" s="4">
        <v>0</v>
      </c>
      <c r="G32" s="4">
        <v>13.74</v>
      </c>
      <c r="H32" s="4">
        <v>2.72</v>
      </c>
      <c r="I32" s="4">
        <v>11.03</v>
      </c>
      <c r="J32" s="4">
        <v>61.65</v>
      </c>
      <c r="K32" s="4">
        <v>0</v>
      </c>
      <c r="L32" s="4">
        <v>0</v>
      </c>
      <c r="M32" s="4">
        <v>2.79</v>
      </c>
      <c r="N32" s="4">
        <v>0</v>
      </c>
      <c r="O32" s="4">
        <v>78</v>
      </c>
      <c r="P32" s="8">
        <f>O32/O33-1</f>
        <v>0.89458343453971323</v>
      </c>
      <c r="Q32" s="12">
        <f>O32/$O$85</f>
        <v>6.5379709004973635E-4</v>
      </c>
      <c r="R32" s="4">
        <v>36.83</v>
      </c>
    </row>
    <row r="33" spans="1:18" x14ac:dyDescent="0.3">
      <c r="A33" s="1" t="s">
        <v>10</v>
      </c>
      <c r="B33" s="4">
        <v>-0.24</v>
      </c>
      <c r="C33" s="4">
        <v>0</v>
      </c>
      <c r="D33" s="4">
        <v>0</v>
      </c>
      <c r="E33" s="4">
        <v>0</v>
      </c>
      <c r="F33" s="4">
        <v>0</v>
      </c>
      <c r="G33" s="4">
        <v>0.27</v>
      </c>
      <c r="H33" s="4">
        <v>0</v>
      </c>
      <c r="I33" s="4">
        <v>0.27</v>
      </c>
      <c r="J33" s="4">
        <v>40.22</v>
      </c>
      <c r="K33" s="4">
        <v>0</v>
      </c>
      <c r="L33" s="4">
        <v>0</v>
      </c>
      <c r="M33" s="4">
        <v>0.92</v>
      </c>
      <c r="N33" s="4">
        <v>0</v>
      </c>
      <c r="O33" s="4">
        <v>41.17</v>
      </c>
      <c r="P33" s="8"/>
      <c r="Q33" s="4"/>
      <c r="R33" s="4"/>
    </row>
    <row r="34" spans="1:18" x14ac:dyDescent="0.3">
      <c r="A34" s="1" t="s">
        <v>25</v>
      </c>
      <c r="B34" s="4">
        <v>2.36</v>
      </c>
      <c r="C34" s="4">
        <v>0</v>
      </c>
      <c r="D34" s="4">
        <v>0</v>
      </c>
      <c r="E34" s="4">
        <v>0</v>
      </c>
      <c r="F34" s="4">
        <v>0.76</v>
      </c>
      <c r="G34" s="4">
        <v>35.44</v>
      </c>
      <c r="H34" s="4">
        <v>13.29</v>
      </c>
      <c r="I34" s="4">
        <v>22.14</v>
      </c>
      <c r="J34" s="4">
        <v>5.82</v>
      </c>
      <c r="K34" s="4">
        <v>0</v>
      </c>
      <c r="L34" s="4">
        <v>28.16</v>
      </c>
      <c r="M34" s="4">
        <v>0.09</v>
      </c>
      <c r="N34" s="4">
        <v>4.03</v>
      </c>
      <c r="O34" s="4">
        <v>76.650000000000006</v>
      </c>
      <c r="P34" s="8">
        <f>O34/O35-1</f>
        <v>0.31836945304437569</v>
      </c>
      <c r="Q34" s="12">
        <f>O34/$O$85</f>
        <v>6.4248137118349104E-4</v>
      </c>
      <c r="R34" s="4">
        <v>18.510000000000002</v>
      </c>
    </row>
    <row r="35" spans="1:18" x14ac:dyDescent="0.3">
      <c r="A35" s="1" t="s">
        <v>10</v>
      </c>
      <c r="B35" s="4">
        <v>7.22</v>
      </c>
      <c r="C35" s="4">
        <v>-0.09</v>
      </c>
      <c r="D35" s="4">
        <v>-0.09</v>
      </c>
      <c r="E35" s="4">
        <v>0</v>
      </c>
      <c r="F35" s="4">
        <v>0.32</v>
      </c>
      <c r="G35" s="4">
        <v>16.16</v>
      </c>
      <c r="H35" s="4">
        <v>8.66</v>
      </c>
      <c r="I35" s="4">
        <v>7.5</v>
      </c>
      <c r="J35" s="4">
        <v>1.84</v>
      </c>
      <c r="K35" s="4">
        <v>0</v>
      </c>
      <c r="L35" s="4">
        <v>32.049999999999997</v>
      </c>
      <c r="M35" s="4">
        <v>0.55000000000000004</v>
      </c>
      <c r="N35" s="4">
        <v>0.09</v>
      </c>
      <c r="O35" s="4">
        <v>58.14</v>
      </c>
      <c r="P35" s="4"/>
      <c r="Q35" s="4"/>
      <c r="R35" s="4"/>
    </row>
    <row r="36" spans="1:18" x14ac:dyDescent="0.3">
      <c r="A36" s="1" t="s">
        <v>26</v>
      </c>
      <c r="B36" s="4">
        <v>121.06</v>
      </c>
      <c r="C36" s="4">
        <v>34.31</v>
      </c>
      <c r="D36" s="4">
        <v>34.299999999999997</v>
      </c>
      <c r="E36" s="4">
        <v>0.01</v>
      </c>
      <c r="F36" s="4">
        <v>34.43</v>
      </c>
      <c r="G36" s="4">
        <v>977.08</v>
      </c>
      <c r="H36" s="4">
        <v>364.22</v>
      </c>
      <c r="I36" s="4">
        <v>612.86</v>
      </c>
      <c r="J36" s="4">
        <v>561.67999999999995</v>
      </c>
      <c r="K36" s="4">
        <v>0</v>
      </c>
      <c r="L36" s="4">
        <v>15.67</v>
      </c>
      <c r="M36" s="4">
        <v>35.24</v>
      </c>
      <c r="N36" s="4">
        <v>9.1</v>
      </c>
      <c r="O36" s="4">
        <v>1788.57</v>
      </c>
      <c r="P36" s="8">
        <f>O36/O37-1</f>
        <v>0.15482508813388596</v>
      </c>
      <c r="Q36" s="12">
        <f>O36/$O$85</f>
        <v>1.4991818735259704E-2</v>
      </c>
      <c r="R36" s="4">
        <v>239.79</v>
      </c>
    </row>
    <row r="37" spans="1:18" x14ac:dyDescent="0.3">
      <c r="A37" s="1" t="s">
        <v>10</v>
      </c>
      <c r="B37" s="4">
        <v>196.51</v>
      </c>
      <c r="C37" s="4">
        <v>28.87</v>
      </c>
      <c r="D37" s="4">
        <v>28.82</v>
      </c>
      <c r="E37" s="4">
        <v>0.05</v>
      </c>
      <c r="F37" s="4">
        <v>30.73</v>
      </c>
      <c r="G37" s="4">
        <v>814.6</v>
      </c>
      <c r="H37" s="4">
        <v>280.95999999999998</v>
      </c>
      <c r="I37" s="4">
        <v>533.64</v>
      </c>
      <c r="J37" s="4">
        <v>432.86</v>
      </c>
      <c r="K37" s="4">
        <v>0</v>
      </c>
      <c r="L37" s="4">
        <v>10.06</v>
      </c>
      <c r="M37" s="4">
        <v>26.52</v>
      </c>
      <c r="N37" s="4">
        <v>8.6300000000000008</v>
      </c>
      <c r="O37" s="4">
        <v>1548.78</v>
      </c>
      <c r="P37" s="4"/>
      <c r="Q37" s="4"/>
      <c r="R37" s="4"/>
    </row>
    <row r="38" spans="1:18" x14ac:dyDescent="0.3">
      <c r="A38" s="1" t="s">
        <v>27</v>
      </c>
      <c r="B38" s="4">
        <v>496.13</v>
      </c>
      <c r="C38" s="4">
        <v>49.17</v>
      </c>
      <c r="D38" s="4">
        <v>49.17</v>
      </c>
      <c r="E38" s="4">
        <v>0</v>
      </c>
      <c r="F38" s="4">
        <v>113.13</v>
      </c>
      <c r="G38" s="4">
        <v>1671.61</v>
      </c>
      <c r="H38" s="4">
        <v>793.66</v>
      </c>
      <c r="I38" s="4">
        <v>877.95</v>
      </c>
      <c r="J38" s="4">
        <v>1621.22</v>
      </c>
      <c r="K38" s="4">
        <v>0</v>
      </c>
      <c r="L38" s="4">
        <v>56.31</v>
      </c>
      <c r="M38" s="4">
        <v>645.19000000000005</v>
      </c>
      <c r="N38" s="4">
        <v>539.9</v>
      </c>
      <c r="O38" s="4">
        <v>5192.66</v>
      </c>
      <c r="P38" s="8">
        <f>O38/O39-1</f>
        <v>0.15078153221534962</v>
      </c>
      <c r="Q38" s="12">
        <f>O38/$O$85</f>
        <v>4.3524948687405952E-2</v>
      </c>
      <c r="R38" s="4">
        <v>680.37</v>
      </c>
    </row>
    <row r="39" spans="1:18" x14ac:dyDescent="0.3">
      <c r="A39" s="1" t="s">
        <v>10</v>
      </c>
      <c r="B39" s="4">
        <v>742.12</v>
      </c>
      <c r="C39" s="4">
        <v>42.57</v>
      </c>
      <c r="D39" s="4">
        <v>42.57</v>
      </c>
      <c r="E39" s="4">
        <v>0</v>
      </c>
      <c r="F39" s="4">
        <v>65.8</v>
      </c>
      <c r="G39" s="4">
        <v>1529.17</v>
      </c>
      <c r="H39" s="4">
        <v>716.4</v>
      </c>
      <c r="I39" s="4">
        <v>812.76</v>
      </c>
      <c r="J39" s="4">
        <v>1087.69</v>
      </c>
      <c r="K39" s="4">
        <v>0.21</v>
      </c>
      <c r="L39" s="4">
        <v>47.31</v>
      </c>
      <c r="M39" s="4">
        <v>516.24</v>
      </c>
      <c r="N39" s="4">
        <v>481.19</v>
      </c>
      <c r="O39" s="4">
        <v>4512.29</v>
      </c>
      <c r="P39" s="4"/>
      <c r="Q39" s="4"/>
      <c r="R39" s="4"/>
    </row>
    <row r="40" spans="1:18" x14ac:dyDescent="0.3">
      <c r="A40" s="1" t="s">
        <v>28</v>
      </c>
      <c r="B40" s="4">
        <v>26.12</v>
      </c>
      <c r="C40" s="4">
        <v>2.85</v>
      </c>
      <c r="D40" s="4">
        <v>2.85</v>
      </c>
      <c r="E40" s="4">
        <v>0</v>
      </c>
      <c r="F40" s="4">
        <v>11.46</v>
      </c>
      <c r="G40" s="4">
        <v>1472.36</v>
      </c>
      <c r="H40" s="4">
        <v>404.13</v>
      </c>
      <c r="I40" s="4">
        <v>1068.23</v>
      </c>
      <c r="J40" s="4">
        <v>16.420000000000002</v>
      </c>
      <c r="K40" s="4">
        <v>0</v>
      </c>
      <c r="L40" s="4">
        <v>4.43</v>
      </c>
      <c r="M40" s="4">
        <v>54.4</v>
      </c>
      <c r="N40" s="4">
        <v>17.350000000000001</v>
      </c>
      <c r="O40" s="4">
        <v>1605.39</v>
      </c>
      <c r="P40" s="8">
        <f>O40/O41-1</f>
        <v>0.21263095876545623</v>
      </c>
      <c r="Q40" s="12">
        <f>O40/$O$85</f>
        <v>1.3456401415319825E-2</v>
      </c>
      <c r="R40" s="4">
        <v>281.5</v>
      </c>
    </row>
    <row r="41" spans="1:18" x14ac:dyDescent="0.3">
      <c r="A41" s="1" t="s">
        <v>10</v>
      </c>
      <c r="B41" s="4">
        <v>43.01</v>
      </c>
      <c r="C41" s="4">
        <v>1.86</v>
      </c>
      <c r="D41" s="4">
        <v>1.86</v>
      </c>
      <c r="E41" s="4">
        <v>0</v>
      </c>
      <c r="F41" s="4">
        <v>9.32</v>
      </c>
      <c r="G41" s="4">
        <v>1201.5</v>
      </c>
      <c r="H41" s="4">
        <v>278.61</v>
      </c>
      <c r="I41" s="4">
        <v>922.89</v>
      </c>
      <c r="J41" s="4">
        <v>4.71</v>
      </c>
      <c r="K41" s="4">
        <v>0</v>
      </c>
      <c r="L41" s="4">
        <v>3.5</v>
      </c>
      <c r="M41" s="4">
        <v>41.9</v>
      </c>
      <c r="N41" s="4">
        <v>18.09</v>
      </c>
      <c r="O41" s="4">
        <v>1323.89</v>
      </c>
      <c r="P41" s="4"/>
      <c r="Q41" s="4"/>
      <c r="R41" s="4"/>
    </row>
    <row r="42" spans="1:18" x14ac:dyDescent="0.3">
      <c r="A42" s="1" t="s">
        <v>29</v>
      </c>
      <c r="B42" s="4">
        <v>940.39</v>
      </c>
      <c r="C42" s="4">
        <v>332.4</v>
      </c>
      <c r="D42" s="4">
        <v>319.52</v>
      </c>
      <c r="E42" s="4">
        <v>12.88</v>
      </c>
      <c r="F42" s="4">
        <v>184.71</v>
      </c>
      <c r="G42" s="4">
        <v>3393.45</v>
      </c>
      <c r="H42" s="4">
        <v>1650.11</v>
      </c>
      <c r="I42" s="4">
        <v>1743.35</v>
      </c>
      <c r="J42" s="4">
        <v>2517.4899999999998</v>
      </c>
      <c r="K42" s="4">
        <v>100.6</v>
      </c>
      <c r="L42" s="4">
        <v>440.52</v>
      </c>
      <c r="M42" s="4">
        <v>91.02</v>
      </c>
      <c r="N42" s="4">
        <v>430.29</v>
      </c>
      <c r="O42" s="4">
        <v>8430.8799999999992</v>
      </c>
      <c r="P42" s="8">
        <f>O42/O43-1</f>
        <v>0.30859625404916269</v>
      </c>
      <c r="Q42" s="12">
        <f>O42/$O$85</f>
        <v>7.0667753981519504E-2</v>
      </c>
      <c r="R42" s="4">
        <v>1988.19</v>
      </c>
    </row>
    <row r="43" spans="1:18" x14ac:dyDescent="0.3">
      <c r="A43" s="1" t="s">
        <v>10</v>
      </c>
      <c r="B43" s="4">
        <v>1122.1500000000001</v>
      </c>
      <c r="C43" s="4">
        <v>284.98</v>
      </c>
      <c r="D43" s="4">
        <v>281.18</v>
      </c>
      <c r="E43" s="4">
        <v>3.8</v>
      </c>
      <c r="F43" s="4">
        <v>122.23</v>
      </c>
      <c r="G43" s="4">
        <v>2785.95</v>
      </c>
      <c r="H43" s="4">
        <v>1300.96</v>
      </c>
      <c r="I43" s="4">
        <v>1484.99</v>
      </c>
      <c r="J43" s="4">
        <v>1300.4100000000001</v>
      </c>
      <c r="K43" s="4">
        <v>64.55</v>
      </c>
      <c r="L43" s="4">
        <v>351.89</v>
      </c>
      <c r="M43" s="4">
        <v>75.09</v>
      </c>
      <c r="N43" s="4">
        <v>335.44</v>
      </c>
      <c r="O43" s="4">
        <v>6442.69</v>
      </c>
      <c r="P43" s="4"/>
      <c r="Q43" s="4"/>
      <c r="R43" s="4"/>
    </row>
    <row r="44" spans="1:18" x14ac:dyDescent="0.3">
      <c r="A44" s="1" t="s">
        <v>30</v>
      </c>
      <c r="B44" s="4">
        <v>1680.66</v>
      </c>
      <c r="C44" s="4">
        <v>616.53</v>
      </c>
      <c r="D44" s="4">
        <v>358.41</v>
      </c>
      <c r="E44" s="4">
        <v>258.12</v>
      </c>
      <c r="F44" s="4">
        <v>418.59</v>
      </c>
      <c r="G44" s="4">
        <v>3649.13</v>
      </c>
      <c r="H44" s="4">
        <v>1498.79</v>
      </c>
      <c r="I44" s="4">
        <v>2150.34</v>
      </c>
      <c r="J44" s="4">
        <v>9141.7800000000007</v>
      </c>
      <c r="K44" s="4">
        <v>168.64</v>
      </c>
      <c r="L44" s="4">
        <v>253.29</v>
      </c>
      <c r="M44" s="4">
        <v>265.47000000000003</v>
      </c>
      <c r="N44" s="4">
        <v>829.3</v>
      </c>
      <c r="O44" s="4">
        <v>17023.39</v>
      </c>
      <c r="P44" s="8">
        <f>O44/O45-1</f>
        <v>3.5758179764999065E-2</v>
      </c>
      <c r="Q44" s="12">
        <f>O44/$O$85</f>
        <v>0.14269029288181773</v>
      </c>
      <c r="R44" s="4">
        <v>587.71</v>
      </c>
    </row>
    <row r="45" spans="1:18" x14ac:dyDescent="0.3">
      <c r="A45" s="1" t="s">
        <v>10</v>
      </c>
      <c r="B45" s="4">
        <v>2240.63</v>
      </c>
      <c r="C45" s="4">
        <v>381.52</v>
      </c>
      <c r="D45" s="4">
        <v>182.02</v>
      </c>
      <c r="E45" s="4">
        <v>199.49</v>
      </c>
      <c r="F45" s="4">
        <v>379.53</v>
      </c>
      <c r="G45" s="4">
        <v>3065.87</v>
      </c>
      <c r="H45" s="4">
        <v>1131.08</v>
      </c>
      <c r="I45" s="4">
        <v>1934.79</v>
      </c>
      <c r="J45" s="4">
        <v>8889.0400000000009</v>
      </c>
      <c r="K45" s="4">
        <v>124.97</v>
      </c>
      <c r="L45" s="4">
        <v>236.3</v>
      </c>
      <c r="M45" s="4">
        <v>301.91000000000003</v>
      </c>
      <c r="N45" s="4">
        <v>815.92</v>
      </c>
      <c r="O45" s="4">
        <v>16435.68</v>
      </c>
      <c r="P45" s="4"/>
      <c r="Q45" s="4"/>
      <c r="R45" s="4"/>
    </row>
    <row r="46" spans="1:18" x14ac:dyDescent="0.3">
      <c r="A46" s="1" t="s">
        <v>31</v>
      </c>
      <c r="B46" s="4">
        <v>538.28</v>
      </c>
      <c r="C46" s="4">
        <v>249.23</v>
      </c>
      <c r="D46" s="4">
        <v>128.22</v>
      </c>
      <c r="E46" s="4">
        <v>121</v>
      </c>
      <c r="F46" s="4">
        <v>155.21</v>
      </c>
      <c r="G46" s="4">
        <v>1186.32</v>
      </c>
      <c r="H46" s="4">
        <v>369.75</v>
      </c>
      <c r="I46" s="4">
        <v>816.57</v>
      </c>
      <c r="J46" s="4">
        <v>3170.71</v>
      </c>
      <c r="K46" s="4">
        <v>57.02</v>
      </c>
      <c r="L46" s="4">
        <v>56.91</v>
      </c>
      <c r="M46" s="4">
        <v>2346.2600000000002</v>
      </c>
      <c r="N46" s="4">
        <v>168.47</v>
      </c>
      <c r="O46" s="4">
        <v>7928.4</v>
      </c>
      <c r="P46" s="8">
        <f>O46/O47-1</f>
        <v>5.7656080528227793E-3</v>
      </c>
      <c r="Q46" s="12">
        <f>O46/$O$85</f>
        <v>6.6455959599363207E-2</v>
      </c>
      <c r="R46" s="4">
        <v>45.45</v>
      </c>
    </row>
    <row r="47" spans="1:18" x14ac:dyDescent="0.3">
      <c r="A47" s="1" t="s">
        <v>10</v>
      </c>
      <c r="B47" s="4">
        <v>906.27</v>
      </c>
      <c r="C47" s="4">
        <v>216.02</v>
      </c>
      <c r="D47" s="4">
        <v>87.63</v>
      </c>
      <c r="E47" s="4">
        <v>128.38999999999999</v>
      </c>
      <c r="F47" s="4">
        <v>169.1</v>
      </c>
      <c r="G47" s="4">
        <v>1316.1</v>
      </c>
      <c r="H47" s="4">
        <v>421.81</v>
      </c>
      <c r="I47" s="4">
        <v>894.29</v>
      </c>
      <c r="J47" s="4">
        <v>3122.11</v>
      </c>
      <c r="K47" s="4">
        <v>36.83</v>
      </c>
      <c r="L47" s="4">
        <v>54.4</v>
      </c>
      <c r="M47" s="4">
        <v>1856.17</v>
      </c>
      <c r="N47" s="4">
        <v>205.95</v>
      </c>
      <c r="O47" s="4">
        <v>7882.95</v>
      </c>
      <c r="P47" s="4"/>
      <c r="Q47" s="4"/>
      <c r="R47" s="4"/>
    </row>
    <row r="48" spans="1:18" x14ac:dyDescent="0.3">
      <c r="A48" s="1" t="s">
        <v>32</v>
      </c>
      <c r="B48" s="4">
        <v>747.7</v>
      </c>
      <c r="C48" s="4">
        <v>198.05</v>
      </c>
      <c r="D48" s="4">
        <v>85.67</v>
      </c>
      <c r="E48" s="4">
        <v>112.38</v>
      </c>
      <c r="F48" s="4">
        <v>186.18</v>
      </c>
      <c r="G48" s="4">
        <v>3231.69</v>
      </c>
      <c r="H48" s="4">
        <v>649.54</v>
      </c>
      <c r="I48" s="4">
        <v>2582.15</v>
      </c>
      <c r="J48" s="4">
        <v>3650.97</v>
      </c>
      <c r="K48" s="4">
        <v>6.28</v>
      </c>
      <c r="L48" s="4">
        <v>144.04</v>
      </c>
      <c r="M48" s="4">
        <v>169.78</v>
      </c>
      <c r="N48" s="4">
        <v>237.72</v>
      </c>
      <c r="O48" s="4">
        <v>8572.41</v>
      </c>
      <c r="P48" s="8">
        <f>O48/O49-1</f>
        <v>8.6855534495109188E-2</v>
      </c>
      <c r="Q48" s="12">
        <f>O48/$O$85</f>
        <v>7.1854060419400775E-2</v>
      </c>
      <c r="R48" s="4">
        <v>685.06</v>
      </c>
    </row>
    <row r="49" spans="1:18" x14ac:dyDescent="0.3">
      <c r="A49" s="1" t="s">
        <v>10</v>
      </c>
      <c r="B49" s="4">
        <v>965.34</v>
      </c>
      <c r="C49" s="4">
        <v>176.51</v>
      </c>
      <c r="D49" s="4">
        <v>71.680000000000007</v>
      </c>
      <c r="E49" s="4">
        <v>104.83</v>
      </c>
      <c r="F49" s="4">
        <v>175.73</v>
      </c>
      <c r="G49" s="4">
        <v>3098.06</v>
      </c>
      <c r="H49" s="4">
        <v>682.95</v>
      </c>
      <c r="I49" s="4">
        <v>2415.11</v>
      </c>
      <c r="J49" s="4">
        <v>2945.96</v>
      </c>
      <c r="K49" s="4">
        <v>9.25</v>
      </c>
      <c r="L49" s="4">
        <v>117.5</v>
      </c>
      <c r="M49" s="4">
        <v>180.96</v>
      </c>
      <c r="N49" s="4">
        <v>218.04</v>
      </c>
      <c r="O49" s="4">
        <v>7887.35</v>
      </c>
      <c r="P49" s="4"/>
      <c r="Q49" s="4"/>
      <c r="R49" s="4"/>
    </row>
    <row r="50" spans="1:18" x14ac:dyDescent="0.3">
      <c r="A50" s="1" t="s">
        <v>33</v>
      </c>
      <c r="B50" s="4">
        <v>114.85</v>
      </c>
      <c r="C50" s="4">
        <v>107.69</v>
      </c>
      <c r="D50" s="4">
        <v>29.19</v>
      </c>
      <c r="E50" s="4">
        <v>78.5</v>
      </c>
      <c r="F50" s="4">
        <v>8.34</v>
      </c>
      <c r="G50" s="4">
        <v>1391.06</v>
      </c>
      <c r="H50" s="4">
        <v>589.80999999999995</v>
      </c>
      <c r="I50" s="4">
        <v>801.25</v>
      </c>
      <c r="J50" s="4">
        <v>461.3</v>
      </c>
      <c r="K50" s="4">
        <v>0</v>
      </c>
      <c r="L50" s="4">
        <v>12.98</v>
      </c>
      <c r="M50" s="4">
        <v>77.45</v>
      </c>
      <c r="N50" s="4">
        <v>92.63</v>
      </c>
      <c r="O50" s="4">
        <v>2266.3000000000002</v>
      </c>
      <c r="P50" s="8">
        <f>O50/O51-1</f>
        <v>0.29344687068384956</v>
      </c>
      <c r="Q50" s="12">
        <f>O50/$O$85</f>
        <v>1.8996158271534842E-2</v>
      </c>
      <c r="R50" s="4">
        <v>514.16</v>
      </c>
    </row>
    <row r="51" spans="1:18" x14ac:dyDescent="0.3">
      <c r="A51" s="1" t="s">
        <v>10</v>
      </c>
      <c r="B51" s="4">
        <v>180.94</v>
      </c>
      <c r="C51" s="4">
        <v>27.19</v>
      </c>
      <c r="D51" s="4">
        <v>18.7</v>
      </c>
      <c r="E51" s="4">
        <v>8.48</v>
      </c>
      <c r="F51" s="4">
        <v>5.33</v>
      </c>
      <c r="G51" s="4">
        <v>869.94</v>
      </c>
      <c r="H51" s="4">
        <v>405.08</v>
      </c>
      <c r="I51" s="4">
        <v>464.87</v>
      </c>
      <c r="J51" s="4">
        <v>526.5</v>
      </c>
      <c r="K51" s="4">
        <v>0</v>
      </c>
      <c r="L51" s="4">
        <v>11.97</v>
      </c>
      <c r="M51" s="4">
        <v>71.209999999999994</v>
      </c>
      <c r="N51" s="4">
        <v>59.06</v>
      </c>
      <c r="O51" s="4">
        <v>1752.14</v>
      </c>
      <c r="P51" s="4"/>
      <c r="Q51" s="4"/>
      <c r="R51" s="4"/>
    </row>
    <row r="52" spans="1:18" x14ac:dyDescent="0.3">
      <c r="A52" s="1" t="s">
        <v>34</v>
      </c>
      <c r="B52" s="4">
        <v>17.88</v>
      </c>
      <c r="C52" s="4">
        <v>1.56</v>
      </c>
      <c r="D52" s="4">
        <v>1.56</v>
      </c>
      <c r="E52" s="4">
        <v>0</v>
      </c>
      <c r="F52" s="4">
        <v>1.21</v>
      </c>
      <c r="G52" s="4">
        <v>292.08999999999997</v>
      </c>
      <c r="H52" s="4">
        <v>151.97</v>
      </c>
      <c r="I52" s="4">
        <v>140.11000000000001</v>
      </c>
      <c r="J52" s="4">
        <v>147.24</v>
      </c>
      <c r="K52" s="4">
        <v>0</v>
      </c>
      <c r="L52" s="4">
        <v>0.92</v>
      </c>
      <c r="M52" s="4">
        <v>27.36</v>
      </c>
      <c r="N52" s="4">
        <v>28.39</v>
      </c>
      <c r="O52" s="4">
        <v>516.64</v>
      </c>
      <c r="P52" s="8">
        <f>O52/O53-1</f>
        <v>0.56605031827826613</v>
      </c>
      <c r="Q52" s="12">
        <f>O52/$O$85</f>
        <v>4.3304837000422538E-3</v>
      </c>
      <c r="R52" s="4">
        <v>186.74</v>
      </c>
    </row>
    <row r="53" spans="1:18" x14ac:dyDescent="0.3">
      <c r="A53" s="1" t="s">
        <v>10</v>
      </c>
      <c r="B53" s="4">
        <v>27.14</v>
      </c>
      <c r="C53" s="4">
        <v>0.54</v>
      </c>
      <c r="D53" s="4">
        <v>0.54</v>
      </c>
      <c r="E53" s="4">
        <v>0</v>
      </c>
      <c r="F53" s="4">
        <v>0.99</v>
      </c>
      <c r="G53" s="4">
        <v>170.63</v>
      </c>
      <c r="H53" s="4">
        <v>83.23</v>
      </c>
      <c r="I53" s="4">
        <v>87.41</v>
      </c>
      <c r="J53" s="4">
        <v>116.68</v>
      </c>
      <c r="K53" s="4">
        <v>0</v>
      </c>
      <c r="L53" s="4">
        <v>0.01</v>
      </c>
      <c r="M53" s="4">
        <v>4.28</v>
      </c>
      <c r="N53" s="4">
        <v>9.6199999999999992</v>
      </c>
      <c r="O53" s="4">
        <v>329.9</v>
      </c>
      <c r="P53" s="4"/>
      <c r="Q53" s="4"/>
      <c r="R53" s="4"/>
    </row>
    <row r="54" spans="1:18" x14ac:dyDescent="0.3">
      <c r="A54" s="1" t="s">
        <v>35</v>
      </c>
      <c r="B54" s="4">
        <v>95.33</v>
      </c>
      <c r="C54" s="4">
        <v>41.39</v>
      </c>
      <c r="D54" s="4">
        <v>41.39</v>
      </c>
      <c r="E54" s="4">
        <v>0</v>
      </c>
      <c r="F54" s="4">
        <v>13.58</v>
      </c>
      <c r="G54" s="4">
        <v>337.33</v>
      </c>
      <c r="H54" s="4">
        <v>177.35</v>
      </c>
      <c r="I54" s="4">
        <v>159.97999999999999</v>
      </c>
      <c r="J54" s="4">
        <v>261.89999999999998</v>
      </c>
      <c r="K54" s="4">
        <v>0</v>
      </c>
      <c r="L54" s="4">
        <v>64.989999999999995</v>
      </c>
      <c r="M54" s="4">
        <v>22.11</v>
      </c>
      <c r="N54" s="4">
        <v>26.24</v>
      </c>
      <c r="O54" s="4">
        <v>862.87</v>
      </c>
      <c r="P54" s="8">
        <f>O54/O55-1</f>
        <v>0.19729977243714281</v>
      </c>
      <c r="Q54" s="12">
        <f>O54/$O$85</f>
        <v>7.2325883986053344E-3</v>
      </c>
      <c r="R54" s="4">
        <v>142.19</v>
      </c>
    </row>
    <row r="55" spans="1:18" x14ac:dyDescent="0.3">
      <c r="A55" s="1" t="s">
        <v>10</v>
      </c>
      <c r="B55" s="4">
        <v>61.36</v>
      </c>
      <c r="C55" s="4">
        <v>8.2200000000000006</v>
      </c>
      <c r="D55" s="4">
        <v>8.2200000000000006</v>
      </c>
      <c r="E55" s="4">
        <v>0</v>
      </c>
      <c r="F55" s="4">
        <v>6.16</v>
      </c>
      <c r="G55" s="4">
        <v>284.16000000000003</v>
      </c>
      <c r="H55" s="4">
        <v>152.25</v>
      </c>
      <c r="I55" s="4">
        <v>131.9</v>
      </c>
      <c r="J55" s="4">
        <v>320.68</v>
      </c>
      <c r="K55" s="4">
        <v>0</v>
      </c>
      <c r="L55" s="4">
        <v>2.2799999999999998</v>
      </c>
      <c r="M55" s="4">
        <v>19</v>
      </c>
      <c r="N55" s="4">
        <v>18.829999999999998</v>
      </c>
      <c r="O55" s="4">
        <v>720.68</v>
      </c>
      <c r="P55" s="4"/>
      <c r="Q55" s="4"/>
      <c r="R55" s="4"/>
    </row>
    <row r="56" spans="1:18" x14ac:dyDescent="0.3">
      <c r="A56" s="2" t="s">
        <v>36</v>
      </c>
      <c r="B56" s="6">
        <f t="shared" ref="B56:O56" si="0">B4+B6+B8+B10+B12+B14+B16+B18+B20+B22+B24+B26+B28+B30+B32+B34+B36+B38+B40+B42+B44+B46+B48+B50+B52+B54</f>
        <v>10062.000000000002</v>
      </c>
      <c r="C56" s="6">
        <f t="shared" si="0"/>
        <v>3057.3999999999996</v>
      </c>
      <c r="D56" s="6">
        <f t="shared" si="0"/>
        <v>2267.7799999999997</v>
      </c>
      <c r="E56" s="6">
        <f t="shared" si="0"/>
        <v>789.63</v>
      </c>
      <c r="F56" s="6">
        <f t="shared" si="0"/>
        <v>2639.13</v>
      </c>
      <c r="G56" s="6">
        <f t="shared" si="0"/>
        <v>35812.450000000004</v>
      </c>
      <c r="H56" s="6">
        <f t="shared" si="0"/>
        <v>14940.050000000001</v>
      </c>
      <c r="I56" s="6">
        <f t="shared" si="0"/>
        <v>20872.400000000001</v>
      </c>
      <c r="J56" s="6">
        <f t="shared" si="0"/>
        <v>37319.79</v>
      </c>
      <c r="K56" s="6">
        <f t="shared" si="0"/>
        <v>426.76999999999992</v>
      </c>
      <c r="L56" s="6">
        <f t="shared" si="0"/>
        <v>2754.37</v>
      </c>
      <c r="M56" s="6">
        <f t="shared" si="0"/>
        <v>5168.2199999999993</v>
      </c>
      <c r="N56" s="6">
        <f t="shared" si="0"/>
        <v>4569.0800000000008</v>
      </c>
      <c r="O56" s="6">
        <f t="shared" si="0"/>
        <v>101809.22</v>
      </c>
      <c r="P56" s="14">
        <f>O56/O57-1</f>
        <v>8.082925856200962E-2</v>
      </c>
      <c r="Q56" s="14">
        <f>O56/$O$85</f>
        <v>0.85336630482350539</v>
      </c>
      <c r="R56" s="6">
        <v>7613.75</v>
      </c>
    </row>
    <row r="57" spans="1:18" x14ac:dyDescent="0.3">
      <c r="A57" s="1" t="s">
        <v>37</v>
      </c>
      <c r="B57" s="19">
        <f>B5+B7+B9+B11+B13+B15+B17+B19+B21+B23+B25+B27+B29+B31+B33+B35+B37+B39+B41+B43+B45+B47+B49+B51+B53+B55</f>
        <v>14063.050000000001</v>
      </c>
      <c r="C57" s="19">
        <f t="shared" ref="C57:O57" si="1">C5+C7+C9+C11+C13+C15+C17+C19+C21+C23+C25+C27+C29+C31+C33+C35+C37+C39+C41+C43+C45+C47+C49+C51+C53+C55</f>
        <v>2250.6299999999997</v>
      </c>
      <c r="D57" s="19">
        <f t="shared" si="1"/>
        <v>1689.84</v>
      </c>
      <c r="E57" s="19">
        <f t="shared" si="1"/>
        <v>560.77</v>
      </c>
      <c r="F57" s="19">
        <f t="shared" si="1"/>
        <v>2351.9699999999993</v>
      </c>
      <c r="G57" s="19">
        <f t="shared" si="1"/>
        <v>31437.57</v>
      </c>
      <c r="H57" s="19">
        <f t="shared" si="1"/>
        <v>12821.92</v>
      </c>
      <c r="I57" s="19">
        <f t="shared" si="1"/>
        <v>18615.690000000002</v>
      </c>
      <c r="J57" s="19">
        <f t="shared" si="1"/>
        <v>31722.940000000002</v>
      </c>
      <c r="K57" s="19">
        <f t="shared" si="1"/>
        <v>316.2</v>
      </c>
      <c r="L57" s="19">
        <f t="shared" si="1"/>
        <v>2484.4800000000005</v>
      </c>
      <c r="M57" s="19">
        <f t="shared" si="1"/>
        <v>4383.66</v>
      </c>
      <c r="N57" s="19">
        <f t="shared" si="1"/>
        <v>5184.95</v>
      </c>
      <c r="O57" s="19">
        <f t="shared" si="1"/>
        <v>94195.469999999987</v>
      </c>
      <c r="P57" s="4"/>
      <c r="Q57" s="4"/>
      <c r="R57" s="4"/>
    </row>
    <row r="58" spans="1:18" x14ac:dyDescent="0.3">
      <c r="A58" s="1" t="s">
        <v>38</v>
      </c>
      <c r="B58" s="12">
        <f>B56/B57-1</f>
        <v>-0.28450798368774899</v>
      </c>
      <c r="C58" s="12">
        <f t="shared" ref="C58:O58" si="2">C56/C57-1</f>
        <v>0.35846407450358342</v>
      </c>
      <c r="D58" s="12">
        <f t="shared" si="2"/>
        <v>0.34200871088387053</v>
      </c>
      <c r="E58" s="12">
        <f t="shared" si="2"/>
        <v>0.40811740998983548</v>
      </c>
      <c r="F58" s="12">
        <f t="shared" si="2"/>
        <v>0.12209339404839392</v>
      </c>
      <c r="G58" s="12">
        <f t="shared" si="2"/>
        <v>0.1391608829817319</v>
      </c>
      <c r="H58" s="12">
        <f t="shared" si="2"/>
        <v>0.16519600808615253</v>
      </c>
      <c r="I58" s="12">
        <f t="shared" si="2"/>
        <v>0.12122623442912928</v>
      </c>
      <c r="J58" s="12">
        <f t="shared" si="2"/>
        <v>0.17642910776869991</v>
      </c>
      <c r="K58" s="12">
        <f t="shared" si="2"/>
        <v>0.34968374446552786</v>
      </c>
      <c r="L58" s="12">
        <f t="shared" si="2"/>
        <v>0.10863037738279213</v>
      </c>
      <c r="M58" s="12">
        <f t="shared" si="2"/>
        <v>0.17897373427683716</v>
      </c>
      <c r="N58" s="12">
        <f t="shared" si="2"/>
        <v>-0.11878031610719464</v>
      </c>
      <c r="O58" s="12">
        <f t="shared" si="2"/>
        <v>8.082925856200962E-2</v>
      </c>
      <c r="P58" s="4"/>
      <c r="Q58" s="4"/>
      <c r="R58" s="4"/>
    </row>
    <row r="59" spans="1:18" x14ac:dyDescent="0.3">
      <c r="A59" s="2" t="s">
        <v>39</v>
      </c>
      <c r="B59" s="4"/>
      <c r="C59" s="4"/>
      <c r="D59" s="4"/>
      <c r="E59" s="4"/>
      <c r="F59" s="4"/>
      <c r="G59" s="4"/>
      <c r="H59" s="4"/>
      <c r="I59" s="4"/>
      <c r="J59" s="4"/>
      <c r="K59" s="4"/>
      <c r="L59" s="4"/>
      <c r="M59" s="4"/>
      <c r="N59" s="4"/>
      <c r="O59" s="4"/>
      <c r="P59" s="4"/>
      <c r="Q59" s="4"/>
      <c r="R59" s="4"/>
    </row>
    <row r="60" spans="1:18" x14ac:dyDescent="0.3">
      <c r="A60" s="1" t="s">
        <v>74</v>
      </c>
      <c r="B60" s="4">
        <v>0</v>
      </c>
      <c r="C60" s="4">
        <v>0</v>
      </c>
      <c r="D60" s="4">
        <v>0</v>
      </c>
      <c r="E60" s="4">
        <v>0</v>
      </c>
      <c r="F60" s="4">
        <v>0</v>
      </c>
      <c r="G60" s="4">
        <v>0</v>
      </c>
      <c r="H60" s="4">
        <v>0</v>
      </c>
      <c r="I60" s="4">
        <v>0</v>
      </c>
      <c r="J60" s="4">
        <v>2965.19</v>
      </c>
      <c r="K60" s="4">
        <v>0</v>
      </c>
      <c r="L60" s="4">
        <v>0</v>
      </c>
      <c r="M60" s="4">
        <v>36.96</v>
      </c>
      <c r="N60" s="4">
        <v>0</v>
      </c>
      <c r="O60" s="4">
        <v>3002.15</v>
      </c>
      <c r="P60" s="8">
        <f>O60/O61-1</f>
        <v>0.32298763451758772</v>
      </c>
      <c r="Q60" s="12">
        <f>O60/$O$85</f>
        <v>2.5164063255036104E-2</v>
      </c>
      <c r="R60" s="4">
        <v>732.93</v>
      </c>
    </row>
    <row r="61" spans="1:18" x14ac:dyDescent="0.3">
      <c r="A61" s="1" t="s">
        <v>10</v>
      </c>
      <c r="B61" s="4">
        <v>0</v>
      </c>
      <c r="C61" s="4">
        <v>0</v>
      </c>
      <c r="D61" s="4">
        <v>0</v>
      </c>
      <c r="E61" s="4">
        <v>0</v>
      </c>
      <c r="F61" s="4">
        <v>0</v>
      </c>
      <c r="G61" s="4">
        <v>0</v>
      </c>
      <c r="H61" s="4">
        <v>0</v>
      </c>
      <c r="I61" s="4">
        <v>0</v>
      </c>
      <c r="J61" s="4">
        <v>2237.23</v>
      </c>
      <c r="K61" s="4">
        <v>0</v>
      </c>
      <c r="L61" s="4">
        <v>0</v>
      </c>
      <c r="M61" s="4">
        <v>31.99</v>
      </c>
      <c r="N61" s="4">
        <v>0</v>
      </c>
      <c r="O61" s="4">
        <v>2269.2199999999998</v>
      </c>
      <c r="P61" s="4"/>
      <c r="Q61" s="4"/>
      <c r="R61" s="4"/>
    </row>
    <row r="62" spans="1:18" x14ac:dyDescent="0.3">
      <c r="A62" s="1" t="s">
        <v>40</v>
      </c>
      <c r="B62" s="4">
        <v>0</v>
      </c>
      <c r="C62" s="4">
        <v>0</v>
      </c>
      <c r="D62" s="4">
        <v>0</v>
      </c>
      <c r="E62" s="4">
        <v>0</v>
      </c>
      <c r="F62" s="4">
        <v>0</v>
      </c>
      <c r="G62" s="4">
        <v>0</v>
      </c>
      <c r="H62" s="4">
        <v>0</v>
      </c>
      <c r="I62" s="4">
        <v>0</v>
      </c>
      <c r="J62" s="4">
        <v>2456.6</v>
      </c>
      <c r="K62" s="4">
        <v>0</v>
      </c>
      <c r="L62" s="4">
        <v>0</v>
      </c>
      <c r="M62" s="4">
        <v>138.63999999999999</v>
      </c>
      <c r="N62" s="4">
        <v>0</v>
      </c>
      <c r="O62" s="4">
        <v>2595.2399999999998</v>
      </c>
      <c r="P62" s="8">
        <f>O62/O63-1</f>
        <v>0.45063274158207745</v>
      </c>
      <c r="Q62" s="12">
        <f>O62/$O$85</f>
        <v>2.1753337948470227E-2</v>
      </c>
      <c r="R62" s="4">
        <v>806.2</v>
      </c>
    </row>
    <row r="63" spans="1:18" x14ac:dyDescent="0.3">
      <c r="A63" s="1" t="s">
        <v>10</v>
      </c>
      <c r="B63" s="4">
        <v>0</v>
      </c>
      <c r="C63" s="4">
        <v>0</v>
      </c>
      <c r="D63" s="4">
        <v>0</v>
      </c>
      <c r="E63" s="4">
        <v>0</v>
      </c>
      <c r="F63" s="4">
        <v>0</v>
      </c>
      <c r="G63" s="4">
        <v>0</v>
      </c>
      <c r="H63" s="4">
        <v>0</v>
      </c>
      <c r="I63" s="4">
        <v>0</v>
      </c>
      <c r="J63" s="4">
        <v>1720.52</v>
      </c>
      <c r="K63" s="4">
        <v>0</v>
      </c>
      <c r="L63" s="4">
        <v>0</v>
      </c>
      <c r="M63" s="4">
        <v>68.52</v>
      </c>
      <c r="N63" s="4">
        <v>0</v>
      </c>
      <c r="O63" s="4">
        <v>1789.04</v>
      </c>
      <c r="P63" s="4"/>
      <c r="Q63" s="4"/>
      <c r="R63" s="4"/>
    </row>
    <row r="64" spans="1:18" x14ac:dyDescent="0.3">
      <c r="A64" s="1" t="s">
        <v>41</v>
      </c>
      <c r="B64" s="4">
        <v>0</v>
      </c>
      <c r="C64" s="4">
        <v>0</v>
      </c>
      <c r="D64" s="4">
        <v>0</v>
      </c>
      <c r="E64" s="4">
        <v>0</v>
      </c>
      <c r="F64" s="4">
        <v>0</v>
      </c>
      <c r="G64" s="4">
        <v>0</v>
      </c>
      <c r="H64" s="4">
        <v>0</v>
      </c>
      <c r="I64" s="4">
        <v>0</v>
      </c>
      <c r="J64" s="4">
        <v>4008.53</v>
      </c>
      <c r="K64" s="4">
        <v>0</v>
      </c>
      <c r="L64" s="4">
        <v>0</v>
      </c>
      <c r="M64" s="4">
        <v>92.58</v>
      </c>
      <c r="N64" s="4">
        <v>0</v>
      </c>
      <c r="O64" s="4">
        <v>4101.1099999999997</v>
      </c>
      <c r="P64" s="8">
        <f>O64/O65-1</f>
        <v>0.42123794440651641</v>
      </c>
      <c r="Q64" s="12">
        <f>O64/$O$85</f>
        <v>3.4375561332998385E-2</v>
      </c>
      <c r="R64" s="4">
        <v>1215.52</v>
      </c>
    </row>
    <row r="65" spans="1:18" x14ac:dyDescent="0.3">
      <c r="A65" s="1" t="s">
        <v>10</v>
      </c>
      <c r="B65" s="4">
        <v>0</v>
      </c>
      <c r="C65" s="4">
        <v>0</v>
      </c>
      <c r="D65" s="4">
        <v>0</v>
      </c>
      <c r="E65" s="4">
        <v>0</v>
      </c>
      <c r="F65" s="4">
        <v>0</v>
      </c>
      <c r="G65" s="4">
        <v>0</v>
      </c>
      <c r="H65" s="4">
        <v>0</v>
      </c>
      <c r="I65" s="4">
        <v>0</v>
      </c>
      <c r="J65" s="4">
        <v>2828.58</v>
      </c>
      <c r="K65" s="4">
        <v>0</v>
      </c>
      <c r="L65" s="4">
        <v>0</v>
      </c>
      <c r="M65" s="4">
        <v>57.01</v>
      </c>
      <c r="N65" s="4">
        <v>0</v>
      </c>
      <c r="O65" s="4">
        <v>2885.59</v>
      </c>
      <c r="P65" s="4"/>
      <c r="Q65" s="4"/>
      <c r="R65" s="4"/>
    </row>
    <row r="66" spans="1:18" x14ac:dyDescent="0.3">
      <c r="A66" s="1" t="s">
        <v>42</v>
      </c>
      <c r="B66" s="4">
        <v>0</v>
      </c>
      <c r="C66" s="4">
        <v>0</v>
      </c>
      <c r="D66" s="4">
        <v>0</v>
      </c>
      <c r="E66" s="4">
        <v>0</v>
      </c>
      <c r="F66" s="4">
        <v>0</v>
      </c>
      <c r="G66" s="4">
        <v>0</v>
      </c>
      <c r="H66" s="4">
        <v>0</v>
      </c>
      <c r="I66" s="4">
        <v>0</v>
      </c>
      <c r="J66" s="4">
        <v>83.5</v>
      </c>
      <c r="K66" s="4">
        <v>0</v>
      </c>
      <c r="L66" s="4">
        <v>0</v>
      </c>
      <c r="M66" s="4">
        <v>3.65</v>
      </c>
      <c r="N66" s="4">
        <v>0</v>
      </c>
      <c r="O66" s="4">
        <v>87.15</v>
      </c>
      <c r="P66" s="8">
        <f>O66/O67-1</f>
        <v>2.5098670962545313</v>
      </c>
      <c r="Q66" s="12">
        <f>O66/$O$85</f>
        <v>7.3049251792095548E-4</v>
      </c>
      <c r="R66" s="4">
        <v>62.32</v>
      </c>
    </row>
    <row r="67" spans="1:18" x14ac:dyDescent="0.3">
      <c r="A67" s="1" t="s">
        <v>10</v>
      </c>
      <c r="B67" s="4">
        <v>0</v>
      </c>
      <c r="C67" s="4">
        <v>0</v>
      </c>
      <c r="D67" s="4">
        <v>0</v>
      </c>
      <c r="E67" s="4">
        <v>0</v>
      </c>
      <c r="F67" s="4">
        <v>0</v>
      </c>
      <c r="G67" s="4">
        <v>0</v>
      </c>
      <c r="H67" s="4">
        <v>0</v>
      </c>
      <c r="I67" s="4">
        <v>0</v>
      </c>
      <c r="J67" s="4">
        <v>23.42</v>
      </c>
      <c r="K67" s="4">
        <v>0</v>
      </c>
      <c r="L67" s="4">
        <v>0</v>
      </c>
      <c r="M67" s="4">
        <v>1.41</v>
      </c>
      <c r="N67" s="4">
        <v>0</v>
      </c>
      <c r="O67" s="4">
        <v>24.83</v>
      </c>
      <c r="P67" s="4"/>
      <c r="Q67" s="4"/>
      <c r="R67" s="4"/>
    </row>
    <row r="68" spans="1:18" x14ac:dyDescent="0.3">
      <c r="A68" s="1" t="s">
        <v>43</v>
      </c>
      <c r="B68" s="4">
        <v>0</v>
      </c>
      <c r="C68" s="4">
        <v>0</v>
      </c>
      <c r="D68" s="4">
        <v>0</v>
      </c>
      <c r="E68" s="4">
        <v>0</v>
      </c>
      <c r="F68" s="4">
        <v>0</v>
      </c>
      <c r="G68" s="4">
        <v>0</v>
      </c>
      <c r="H68" s="4">
        <v>0</v>
      </c>
      <c r="I68" s="4">
        <v>0</v>
      </c>
      <c r="J68" s="4">
        <v>902.26</v>
      </c>
      <c r="K68" s="4">
        <v>0</v>
      </c>
      <c r="L68" s="4">
        <v>0</v>
      </c>
      <c r="M68" s="4">
        <v>19.02</v>
      </c>
      <c r="N68" s="4">
        <v>0</v>
      </c>
      <c r="O68" s="4">
        <v>921.28</v>
      </c>
      <c r="P68" s="8">
        <f>O68/O69-1</f>
        <v>0.34650686933645125</v>
      </c>
      <c r="Q68" s="12">
        <f>O68/$O$85</f>
        <v>7.7221818348848859E-3</v>
      </c>
      <c r="R68" s="4">
        <v>237.08</v>
      </c>
    </row>
    <row r="69" spans="1:18" x14ac:dyDescent="0.3">
      <c r="A69" s="1" t="s">
        <v>10</v>
      </c>
      <c r="B69" s="4">
        <v>0</v>
      </c>
      <c r="C69" s="4">
        <v>0</v>
      </c>
      <c r="D69" s="4">
        <v>0</v>
      </c>
      <c r="E69" s="4">
        <v>0</v>
      </c>
      <c r="F69" s="4">
        <v>0</v>
      </c>
      <c r="G69" s="4">
        <v>0</v>
      </c>
      <c r="H69" s="4">
        <v>0</v>
      </c>
      <c r="I69" s="4">
        <v>0</v>
      </c>
      <c r="J69" s="4">
        <v>671.21</v>
      </c>
      <c r="K69" s="4">
        <v>0</v>
      </c>
      <c r="L69" s="4">
        <v>0</v>
      </c>
      <c r="M69" s="4">
        <v>12.99</v>
      </c>
      <c r="N69" s="4">
        <v>0</v>
      </c>
      <c r="O69" s="4">
        <v>684.2</v>
      </c>
      <c r="P69" s="4"/>
      <c r="Q69" s="4"/>
      <c r="R69" s="4"/>
    </row>
    <row r="70" spans="1:18" x14ac:dyDescent="0.3">
      <c r="A70" s="1" t="s">
        <v>44</v>
      </c>
      <c r="B70" s="4">
        <v>0</v>
      </c>
      <c r="C70" s="4">
        <v>0</v>
      </c>
      <c r="D70" s="4">
        <v>0</v>
      </c>
      <c r="E70" s="4">
        <v>0</v>
      </c>
      <c r="F70" s="4">
        <v>0</v>
      </c>
      <c r="G70" s="4">
        <v>0</v>
      </c>
      <c r="H70" s="4">
        <v>0</v>
      </c>
      <c r="I70" s="4">
        <v>0</v>
      </c>
      <c r="J70" s="4">
        <v>29.35</v>
      </c>
      <c r="K70" s="4">
        <v>0</v>
      </c>
      <c r="L70" s="4">
        <v>0</v>
      </c>
      <c r="M70" s="4">
        <v>0.15</v>
      </c>
      <c r="N70" s="4">
        <v>0</v>
      </c>
      <c r="O70" s="4">
        <v>29.5</v>
      </c>
      <c r="P70" s="8">
        <f>O70/O71-1</f>
        <v>5.3991323210412139</v>
      </c>
      <c r="Q70" s="12">
        <f>O70/$O$85</f>
        <v>2.4726941226240032E-4</v>
      </c>
      <c r="R70" s="4">
        <v>24.89</v>
      </c>
    </row>
    <row r="71" spans="1:18" ht="13.2" customHeight="1" x14ac:dyDescent="0.3">
      <c r="A71" s="1" t="s">
        <v>10</v>
      </c>
      <c r="B71" s="4">
        <v>0</v>
      </c>
      <c r="C71" s="4">
        <v>0</v>
      </c>
      <c r="D71" s="4">
        <v>0</v>
      </c>
      <c r="E71" s="4">
        <v>0</v>
      </c>
      <c r="F71" s="4">
        <v>0</v>
      </c>
      <c r="G71" s="4">
        <v>0</v>
      </c>
      <c r="H71" s="4">
        <v>0</v>
      </c>
      <c r="I71" s="4">
        <v>0</v>
      </c>
      <c r="J71" s="4">
        <v>4.6100000000000003</v>
      </c>
      <c r="K71" s="4">
        <v>0</v>
      </c>
      <c r="L71" s="4">
        <v>0</v>
      </c>
      <c r="M71" s="4">
        <v>0</v>
      </c>
      <c r="N71" s="4">
        <v>0</v>
      </c>
      <c r="O71" s="4">
        <v>4.6100000000000003</v>
      </c>
      <c r="P71" s="4"/>
      <c r="Q71" s="4"/>
      <c r="R71" s="4"/>
    </row>
    <row r="72" spans="1:18" x14ac:dyDescent="0.3">
      <c r="A72" s="1" t="s">
        <v>45</v>
      </c>
      <c r="B72" s="4">
        <v>0</v>
      </c>
      <c r="C72" s="4">
        <v>0</v>
      </c>
      <c r="D72" s="4">
        <v>0</v>
      </c>
      <c r="E72" s="4">
        <v>0</v>
      </c>
      <c r="F72" s="4">
        <v>0</v>
      </c>
      <c r="G72" s="4">
        <v>0</v>
      </c>
      <c r="H72" s="4">
        <v>0</v>
      </c>
      <c r="I72" s="4">
        <v>0</v>
      </c>
      <c r="J72" s="4">
        <v>6047.63</v>
      </c>
      <c r="K72" s="4">
        <v>0</v>
      </c>
      <c r="L72" s="4">
        <v>0</v>
      </c>
      <c r="M72" s="4">
        <v>43.08</v>
      </c>
      <c r="N72" s="4">
        <v>0.01</v>
      </c>
      <c r="O72" s="4">
        <v>6090.72</v>
      </c>
      <c r="P72" s="8">
        <f>O72/O73-1</f>
        <v>0.19059831733024746</v>
      </c>
      <c r="Q72" s="12">
        <f>O72/$O$85</f>
        <v>5.1052500157791419E-2</v>
      </c>
      <c r="R72" s="4">
        <v>975.04</v>
      </c>
    </row>
    <row r="73" spans="1:18" x14ac:dyDescent="0.3">
      <c r="A73" s="1" t="s">
        <v>10</v>
      </c>
      <c r="B73" s="4">
        <v>0</v>
      </c>
      <c r="C73" s="4">
        <v>0</v>
      </c>
      <c r="D73" s="4">
        <v>0</v>
      </c>
      <c r="E73" s="4">
        <v>0</v>
      </c>
      <c r="F73" s="4">
        <v>0</v>
      </c>
      <c r="G73" s="4">
        <v>0</v>
      </c>
      <c r="H73" s="4">
        <v>0</v>
      </c>
      <c r="I73" s="4">
        <v>0</v>
      </c>
      <c r="J73" s="4">
        <v>5066.12</v>
      </c>
      <c r="K73" s="4">
        <v>0</v>
      </c>
      <c r="L73" s="4">
        <v>0</v>
      </c>
      <c r="M73" s="4">
        <v>49.54</v>
      </c>
      <c r="N73" s="4">
        <v>0.02</v>
      </c>
      <c r="O73" s="4">
        <v>5115.68</v>
      </c>
      <c r="P73" s="4"/>
      <c r="Q73" s="4"/>
      <c r="R73" s="4"/>
    </row>
    <row r="74" spans="1:18" x14ac:dyDescent="0.3">
      <c r="A74" s="2" t="s">
        <v>46</v>
      </c>
      <c r="B74" s="6">
        <v>0</v>
      </c>
      <c r="C74" s="6">
        <v>0</v>
      </c>
      <c r="D74" s="6">
        <v>0</v>
      </c>
      <c r="E74" s="6">
        <v>0</v>
      </c>
      <c r="F74" s="6">
        <v>0</v>
      </c>
      <c r="G74" s="6">
        <v>0</v>
      </c>
      <c r="H74" s="6">
        <v>0</v>
      </c>
      <c r="I74" s="6">
        <v>0</v>
      </c>
      <c r="J74" s="6">
        <f>J60+J62+J64+J66+J68+J70+J72</f>
        <v>16493.060000000001</v>
      </c>
      <c r="K74" s="6">
        <v>0</v>
      </c>
      <c r="L74" s="6">
        <v>0</v>
      </c>
      <c r="M74" s="6">
        <f>M60+M62+M64+M66+M68+M70+M72</f>
        <v>334.07999999999993</v>
      </c>
      <c r="N74" s="6">
        <f>N60+N62+N64+N66+N68+N70+N72</f>
        <v>0.01</v>
      </c>
      <c r="O74" s="6">
        <f>O60+O62+O64+O66+O68+O70+O72</f>
        <v>16827.150000000001</v>
      </c>
      <c r="P74" s="14">
        <f>O74/O75-1</f>
        <v>0.31738245087163186</v>
      </c>
      <c r="Q74" s="14">
        <f>O74/$O$85</f>
        <v>0.14104540645936439</v>
      </c>
      <c r="R74" s="6">
        <f>R60+R62+R64+R66+R68+R70+R72</f>
        <v>4053.98</v>
      </c>
    </row>
    <row r="75" spans="1:18" x14ac:dyDescent="0.3">
      <c r="A75" s="1" t="s">
        <v>37</v>
      </c>
      <c r="B75" s="4">
        <v>0</v>
      </c>
      <c r="C75" s="4">
        <v>0</v>
      </c>
      <c r="D75" s="4">
        <v>0</v>
      </c>
      <c r="E75" s="4">
        <v>0</v>
      </c>
      <c r="F75" s="4">
        <v>0</v>
      </c>
      <c r="G75" s="4">
        <v>0</v>
      </c>
      <c r="H75" s="4">
        <v>0</v>
      </c>
      <c r="I75" s="4">
        <v>0</v>
      </c>
      <c r="J75" s="4">
        <f>J61+J63+J65+J67++J69+J71+J73</f>
        <v>12551.689999999999</v>
      </c>
      <c r="K75" s="4">
        <v>0</v>
      </c>
      <c r="L75" s="4">
        <v>0</v>
      </c>
      <c r="M75" s="4">
        <f t="shared" ref="M75:O75" si="3">M61+M63+M65+M67++M69+M71+M73</f>
        <v>221.45999999999998</v>
      </c>
      <c r="N75" s="4">
        <f t="shared" si="3"/>
        <v>0.02</v>
      </c>
      <c r="O75" s="4">
        <f t="shared" si="3"/>
        <v>12773.17</v>
      </c>
      <c r="P75" s="4"/>
      <c r="Q75" s="4"/>
      <c r="R75" s="4"/>
    </row>
    <row r="76" spans="1:18" x14ac:dyDescent="0.3">
      <c r="A76" s="1" t="s">
        <v>38</v>
      </c>
      <c r="B76" s="4">
        <v>0</v>
      </c>
      <c r="C76" s="4">
        <v>0</v>
      </c>
      <c r="D76" s="4">
        <v>0</v>
      </c>
      <c r="E76" s="4">
        <v>0</v>
      </c>
      <c r="F76" s="4">
        <v>0</v>
      </c>
      <c r="G76" s="4">
        <v>0</v>
      </c>
      <c r="H76" s="4">
        <v>0</v>
      </c>
      <c r="I76" s="4">
        <v>0</v>
      </c>
      <c r="J76" s="9">
        <f>J74/J75-1</f>
        <v>0.31401110129392951</v>
      </c>
      <c r="K76" s="4">
        <v>0</v>
      </c>
      <c r="L76" s="4">
        <v>0</v>
      </c>
      <c r="M76" s="9">
        <f>M74/M75-1</f>
        <v>0.50853427255486294</v>
      </c>
      <c r="N76" s="9">
        <f>N74/N75-1</f>
        <v>-0.5</v>
      </c>
      <c r="O76" s="9">
        <f>O74/O75-1</f>
        <v>0.31738245087163186</v>
      </c>
      <c r="P76" s="4"/>
      <c r="Q76" s="4"/>
      <c r="R76" s="4"/>
    </row>
    <row r="77" spans="1:18" x14ac:dyDescent="0.3">
      <c r="A77" s="2" t="s">
        <v>57</v>
      </c>
      <c r="B77" s="4"/>
      <c r="C77" s="4"/>
      <c r="D77" s="4"/>
      <c r="E77" s="4"/>
      <c r="F77" s="4"/>
      <c r="G77" s="4"/>
      <c r="H77" s="4"/>
      <c r="I77" s="4"/>
      <c r="J77" s="4"/>
      <c r="K77" s="4"/>
      <c r="L77" s="4"/>
      <c r="M77" s="4"/>
      <c r="N77" s="4"/>
      <c r="O77" s="4"/>
      <c r="P77" s="4"/>
      <c r="Q77" s="4"/>
      <c r="R77" s="4"/>
    </row>
    <row r="78" spans="1:18" x14ac:dyDescent="0.3">
      <c r="A78" s="1" t="s">
        <v>58</v>
      </c>
      <c r="B78" s="4">
        <v>0</v>
      </c>
      <c r="C78" s="4">
        <v>0</v>
      </c>
      <c r="D78" s="4">
        <v>0</v>
      </c>
      <c r="E78" s="4">
        <v>0</v>
      </c>
      <c r="F78" s="4">
        <v>0</v>
      </c>
      <c r="G78" s="4">
        <v>0</v>
      </c>
      <c r="H78" s="4">
        <v>0</v>
      </c>
      <c r="I78" s="4">
        <v>0</v>
      </c>
      <c r="J78" s="4">
        <v>0</v>
      </c>
      <c r="K78" s="4">
        <v>0</v>
      </c>
      <c r="L78" s="4">
        <v>0</v>
      </c>
      <c r="M78" s="4">
        <v>0</v>
      </c>
      <c r="N78" s="4">
        <v>190.88</v>
      </c>
      <c r="O78" s="4">
        <v>190.88</v>
      </c>
      <c r="P78" s="8">
        <f>O78/O79-1</f>
        <v>-0.87872472902397802</v>
      </c>
      <c r="Q78" s="12">
        <f>O78/$O$85</f>
        <v>1.5999588275473549E-3</v>
      </c>
      <c r="R78" s="4">
        <v>-1383.06</v>
      </c>
    </row>
    <row r="79" spans="1:18" x14ac:dyDescent="0.3">
      <c r="A79" s="1" t="s">
        <v>10</v>
      </c>
      <c r="B79" s="4">
        <v>0</v>
      </c>
      <c r="C79" s="4">
        <v>0</v>
      </c>
      <c r="D79" s="4">
        <v>0</v>
      </c>
      <c r="E79" s="4">
        <v>0</v>
      </c>
      <c r="F79" s="4">
        <v>0</v>
      </c>
      <c r="G79" s="4">
        <v>0</v>
      </c>
      <c r="H79" s="4">
        <v>0</v>
      </c>
      <c r="I79" s="4">
        <v>0</v>
      </c>
      <c r="J79" s="4">
        <v>0</v>
      </c>
      <c r="K79" s="4">
        <v>0</v>
      </c>
      <c r="L79" s="4">
        <v>0</v>
      </c>
      <c r="M79" s="4">
        <v>0</v>
      </c>
      <c r="N79" s="4">
        <v>1573.94</v>
      </c>
      <c r="O79" s="4">
        <v>1573.94</v>
      </c>
      <c r="P79" s="4"/>
      <c r="Q79" s="4"/>
      <c r="R79" s="4"/>
    </row>
    <row r="80" spans="1:18" x14ac:dyDescent="0.3">
      <c r="A80" s="1" t="s">
        <v>59</v>
      </c>
      <c r="B80" s="4">
        <v>0</v>
      </c>
      <c r="C80" s="4">
        <v>0</v>
      </c>
      <c r="D80" s="4">
        <v>0</v>
      </c>
      <c r="E80" s="4">
        <v>0</v>
      </c>
      <c r="F80" s="4">
        <v>0</v>
      </c>
      <c r="G80" s="4">
        <v>0</v>
      </c>
      <c r="H80" s="4">
        <v>0</v>
      </c>
      <c r="I80" s="4">
        <v>0</v>
      </c>
      <c r="J80" s="4">
        <v>0</v>
      </c>
      <c r="K80" s="4">
        <v>0</v>
      </c>
      <c r="L80" s="4">
        <v>0</v>
      </c>
      <c r="M80" s="4">
        <v>0</v>
      </c>
      <c r="N80" s="4">
        <v>475.82</v>
      </c>
      <c r="O80" s="4">
        <v>475.82</v>
      </c>
      <c r="P80" s="8">
        <f>O80/O81-1</f>
        <v>7.3092623080219132E-2</v>
      </c>
      <c r="Q80" s="12">
        <f>O80/$O$85</f>
        <v>3.9883298895828923E-3</v>
      </c>
      <c r="R80" s="4">
        <v>32.409999999999997</v>
      </c>
    </row>
    <row r="81" spans="1:18" x14ac:dyDescent="0.3">
      <c r="A81" s="1" t="s">
        <v>10</v>
      </c>
      <c r="B81" s="4">
        <v>0</v>
      </c>
      <c r="C81" s="4">
        <v>0</v>
      </c>
      <c r="D81" s="4">
        <v>0</v>
      </c>
      <c r="E81" s="4">
        <v>0</v>
      </c>
      <c r="F81" s="4">
        <v>0</v>
      </c>
      <c r="G81" s="4">
        <v>0</v>
      </c>
      <c r="H81" s="4">
        <v>0</v>
      </c>
      <c r="I81" s="4">
        <v>0</v>
      </c>
      <c r="J81" s="4">
        <v>0</v>
      </c>
      <c r="K81" s="4">
        <v>0</v>
      </c>
      <c r="L81" s="4">
        <v>0</v>
      </c>
      <c r="M81" s="4">
        <v>0</v>
      </c>
      <c r="N81" s="4">
        <v>443.41</v>
      </c>
      <c r="O81" s="4">
        <v>443.41</v>
      </c>
      <c r="P81" s="4"/>
      <c r="Q81" s="4"/>
      <c r="R81" s="4"/>
    </row>
    <row r="82" spans="1:18" x14ac:dyDescent="0.3">
      <c r="A82" s="2" t="s">
        <v>60</v>
      </c>
      <c r="B82" s="4">
        <v>0</v>
      </c>
      <c r="C82" s="4">
        <v>0</v>
      </c>
      <c r="D82" s="4">
        <v>0</v>
      </c>
      <c r="E82" s="4">
        <v>0</v>
      </c>
      <c r="F82" s="4">
        <v>0</v>
      </c>
      <c r="G82" s="4">
        <v>0</v>
      </c>
      <c r="H82" s="4">
        <v>0</v>
      </c>
      <c r="I82" s="4">
        <v>0</v>
      </c>
      <c r="J82" s="4">
        <v>0</v>
      </c>
      <c r="K82" s="4">
        <v>0</v>
      </c>
      <c r="L82" s="4">
        <v>0</v>
      </c>
      <c r="M82" s="4">
        <v>0</v>
      </c>
      <c r="N82" s="6">
        <f>N80+N78</f>
        <v>666.7</v>
      </c>
      <c r="O82" s="6">
        <f>O80+O78</f>
        <v>666.7</v>
      </c>
      <c r="P82" s="14">
        <f>O82/O83-1</f>
        <v>-0.66951694054080857</v>
      </c>
      <c r="Q82" s="14">
        <f>O82/$O$85</f>
        <v>5.588288717130247E-3</v>
      </c>
      <c r="R82" s="6">
        <f>R80+R78</f>
        <v>-1350.6499999999999</v>
      </c>
    </row>
    <row r="83" spans="1:18" x14ac:dyDescent="0.3">
      <c r="A83" s="1" t="s">
        <v>37</v>
      </c>
      <c r="B83" s="4">
        <v>0</v>
      </c>
      <c r="C83" s="4">
        <v>0</v>
      </c>
      <c r="D83" s="4">
        <v>0</v>
      </c>
      <c r="E83" s="4">
        <v>0</v>
      </c>
      <c r="F83" s="4">
        <v>0</v>
      </c>
      <c r="G83" s="4">
        <v>0</v>
      </c>
      <c r="H83" s="4">
        <v>0</v>
      </c>
      <c r="I83" s="4">
        <v>0</v>
      </c>
      <c r="J83" s="4">
        <v>0</v>
      </c>
      <c r="K83" s="4">
        <v>0</v>
      </c>
      <c r="L83" s="4">
        <v>0</v>
      </c>
      <c r="M83" s="4">
        <v>0</v>
      </c>
      <c r="N83" s="4">
        <f>N81+N79</f>
        <v>2017.3500000000001</v>
      </c>
      <c r="O83" s="4">
        <f>O81+O79</f>
        <v>2017.3500000000001</v>
      </c>
      <c r="P83" s="4"/>
      <c r="Q83" s="4"/>
      <c r="R83" s="4"/>
    </row>
    <row r="84" spans="1:18" x14ac:dyDescent="0.3">
      <c r="A84" s="1" t="s">
        <v>38</v>
      </c>
      <c r="B84" s="4">
        <v>0</v>
      </c>
      <c r="C84" s="4">
        <v>0</v>
      </c>
      <c r="D84" s="4">
        <v>0</v>
      </c>
      <c r="E84" s="4">
        <v>0</v>
      </c>
      <c r="F84" s="4">
        <v>0</v>
      </c>
      <c r="G84" s="4">
        <v>0</v>
      </c>
      <c r="H84" s="4">
        <v>0</v>
      </c>
      <c r="I84" s="4">
        <v>0</v>
      </c>
      <c r="J84" s="4"/>
      <c r="K84" s="4">
        <v>0</v>
      </c>
      <c r="L84" s="4">
        <v>0</v>
      </c>
      <c r="M84" s="4"/>
      <c r="N84" s="9">
        <f>N82/N83-1</f>
        <v>-0.66951694054080857</v>
      </c>
      <c r="O84" s="9">
        <f>O82/O83-1</f>
        <v>-0.66951694054080857</v>
      </c>
      <c r="P84" s="4"/>
      <c r="Q84" s="4"/>
      <c r="R84" s="4"/>
    </row>
    <row r="85" spans="1:18" x14ac:dyDescent="0.3">
      <c r="A85" s="2" t="s">
        <v>47</v>
      </c>
      <c r="B85" s="20">
        <f>B56+B74+B82</f>
        <v>10062.000000000002</v>
      </c>
      <c r="C85" s="20">
        <f t="shared" ref="C85:O85" si="4">C56+C74+C82</f>
        <v>3057.3999999999996</v>
      </c>
      <c r="D85" s="20">
        <f t="shared" si="4"/>
        <v>2267.7799999999997</v>
      </c>
      <c r="E85" s="20">
        <f t="shared" si="4"/>
        <v>789.63</v>
      </c>
      <c r="F85" s="20">
        <f t="shared" si="4"/>
        <v>2639.13</v>
      </c>
      <c r="G85" s="20">
        <f t="shared" si="4"/>
        <v>35812.450000000004</v>
      </c>
      <c r="H85" s="20">
        <f t="shared" si="4"/>
        <v>14940.050000000001</v>
      </c>
      <c r="I85" s="20">
        <f t="shared" si="4"/>
        <v>20872.400000000001</v>
      </c>
      <c r="J85" s="20">
        <f t="shared" si="4"/>
        <v>53812.850000000006</v>
      </c>
      <c r="K85" s="20">
        <f t="shared" si="4"/>
        <v>426.76999999999992</v>
      </c>
      <c r="L85" s="20">
        <f t="shared" si="4"/>
        <v>2754.37</v>
      </c>
      <c r="M85" s="20">
        <f t="shared" si="4"/>
        <v>5502.2999999999993</v>
      </c>
      <c r="N85" s="20">
        <f t="shared" si="4"/>
        <v>5235.7900000000009</v>
      </c>
      <c r="O85" s="20">
        <f t="shared" si="4"/>
        <v>119303.06999999999</v>
      </c>
      <c r="P85" s="14">
        <f>O85/O86-1</f>
        <v>9.4664277491079307E-2</v>
      </c>
      <c r="Q85" s="14">
        <f>O85/$O$85</f>
        <v>1</v>
      </c>
      <c r="R85" s="20">
        <f>R56+R74+R82</f>
        <v>10317.08</v>
      </c>
    </row>
    <row r="86" spans="1:18" x14ac:dyDescent="0.3">
      <c r="A86" s="1" t="s">
        <v>37</v>
      </c>
      <c r="B86" s="17">
        <f>B57+B75+B83</f>
        <v>14063.050000000001</v>
      </c>
      <c r="C86" s="17">
        <f t="shared" ref="C86:O86" si="5">C57+C75+C83</f>
        <v>2250.6299999999997</v>
      </c>
      <c r="D86" s="17">
        <f t="shared" si="5"/>
        <v>1689.84</v>
      </c>
      <c r="E86" s="17">
        <f t="shared" si="5"/>
        <v>560.77</v>
      </c>
      <c r="F86" s="17">
        <f t="shared" si="5"/>
        <v>2351.9699999999993</v>
      </c>
      <c r="G86" s="17">
        <f t="shared" si="5"/>
        <v>31437.57</v>
      </c>
      <c r="H86" s="17">
        <f t="shared" si="5"/>
        <v>12821.92</v>
      </c>
      <c r="I86" s="17">
        <f t="shared" si="5"/>
        <v>18615.690000000002</v>
      </c>
      <c r="J86" s="17">
        <f t="shared" si="5"/>
        <v>44274.630000000005</v>
      </c>
      <c r="K86" s="17">
        <f t="shared" si="5"/>
        <v>316.2</v>
      </c>
      <c r="L86" s="17">
        <f t="shared" si="5"/>
        <v>2484.4800000000005</v>
      </c>
      <c r="M86" s="17">
        <f t="shared" si="5"/>
        <v>4605.12</v>
      </c>
      <c r="N86" s="17">
        <f t="shared" si="5"/>
        <v>7202.3200000000006</v>
      </c>
      <c r="O86" s="17">
        <f t="shared" si="5"/>
        <v>108985.98999999999</v>
      </c>
      <c r="P86" s="4"/>
      <c r="Q86" s="4"/>
      <c r="R86" s="4"/>
    </row>
    <row r="87" spans="1:18" x14ac:dyDescent="0.3">
      <c r="A87" s="1" t="s">
        <v>38</v>
      </c>
      <c r="B87" s="8">
        <f t="shared" ref="B87:O87" si="6">B85/B86-1</f>
        <v>-0.28450798368774899</v>
      </c>
      <c r="C87" s="8">
        <f t="shared" si="6"/>
        <v>0.35846407450358342</v>
      </c>
      <c r="D87" s="8">
        <f t="shared" si="6"/>
        <v>0.34200871088387053</v>
      </c>
      <c r="E87" s="8">
        <f t="shared" si="6"/>
        <v>0.40811740998983548</v>
      </c>
      <c r="F87" s="8">
        <f t="shared" si="6"/>
        <v>0.12209339404839392</v>
      </c>
      <c r="G87" s="8">
        <f t="shared" si="6"/>
        <v>0.1391608829817319</v>
      </c>
      <c r="H87" s="8">
        <f t="shared" si="6"/>
        <v>0.16519600808615253</v>
      </c>
      <c r="I87" s="8">
        <f t="shared" si="6"/>
        <v>0.12122623442912928</v>
      </c>
      <c r="J87" s="8">
        <f t="shared" si="6"/>
        <v>0.21543308210593737</v>
      </c>
      <c r="K87" s="8">
        <f t="shared" si="6"/>
        <v>0.34968374446552786</v>
      </c>
      <c r="L87" s="8">
        <f t="shared" si="6"/>
        <v>0.10863037738279213</v>
      </c>
      <c r="M87" s="8">
        <f t="shared" si="6"/>
        <v>0.19482228476130903</v>
      </c>
      <c r="N87" s="8">
        <f t="shared" si="6"/>
        <v>-0.27304118672872069</v>
      </c>
      <c r="O87" s="8">
        <f t="shared" si="6"/>
        <v>9.4664277491079307E-2</v>
      </c>
      <c r="P87" s="4"/>
      <c r="Q87" s="4"/>
      <c r="R87" s="4"/>
    </row>
    <row r="88" spans="1:18" x14ac:dyDescent="0.3">
      <c r="A88" s="1" t="s">
        <v>48</v>
      </c>
      <c r="B88" s="12">
        <f>B85/$O$85</f>
        <v>8.4339824616416009E-2</v>
      </c>
      <c r="C88" s="12">
        <f t="shared" ref="C88:O88" si="7">C85/$O$85</f>
        <v>2.5627169527154665E-2</v>
      </c>
      <c r="D88" s="12">
        <f t="shared" si="7"/>
        <v>1.9008563652217834E-2</v>
      </c>
      <c r="E88" s="12">
        <f t="shared" si="7"/>
        <v>6.618689695076581E-3</v>
      </c>
      <c r="F88" s="12">
        <f t="shared" si="7"/>
        <v>2.212122454183283E-2</v>
      </c>
      <c r="G88" s="12">
        <f t="shared" si="7"/>
        <v>0.30018045637886775</v>
      </c>
      <c r="H88" s="12">
        <f t="shared" si="7"/>
        <v>0.12522770788714827</v>
      </c>
      <c r="I88" s="12">
        <f t="shared" si="7"/>
        <v>0.17495274849171946</v>
      </c>
      <c r="J88" s="12">
        <f t="shared" si="7"/>
        <v>0.45106006073439692</v>
      </c>
      <c r="K88" s="12">
        <f t="shared" si="7"/>
        <v>3.577192104109307E-3</v>
      </c>
      <c r="L88" s="12">
        <f t="shared" si="7"/>
        <v>2.3087167832311441E-2</v>
      </c>
      <c r="M88" s="12">
        <f t="shared" si="7"/>
        <v>4.6120355494623899E-2</v>
      </c>
      <c r="N88" s="12">
        <f t="shared" si="7"/>
        <v>4.3886464950147565E-2</v>
      </c>
      <c r="O88" s="12">
        <f t="shared" si="7"/>
        <v>1</v>
      </c>
      <c r="P88" s="4"/>
      <c r="Q88" s="4"/>
      <c r="R88" s="4"/>
    </row>
    <row r="89" spans="1:18" x14ac:dyDescent="0.3">
      <c r="A89" s="1" t="s">
        <v>49</v>
      </c>
      <c r="B89" s="12">
        <f t="shared" ref="B89:O89" si="8">B86/$O$86</f>
        <v>0.12903539253072804</v>
      </c>
      <c r="C89" s="12">
        <f t="shared" si="8"/>
        <v>2.0650635921185833E-2</v>
      </c>
      <c r="D89" s="12">
        <f t="shared" si="8"/>
        <v>1.5505112170839573E-2</v>
      </c>
      <c r="E89" s="12">
        <f t="shared" si="8"/>
        <v>5.1453402405208229E-3</v>
      </c>
      <c r="F89" s="12">
        <f t="shared" si="8"/>
        <v>2.1580480206676102E-2</v>
      </c>
      <c r="G89" s="12">
        <f t="shared" si="8"/>
        <v>0.28845514914348169</v>
      </c>
      <c r="H89" s="12">
        <f t="shared" si="8"/>
        <v>0.11764741504848468</v>
      </c>
      <c r="I89" s="12">
        <f t="shared" si="8"/>
        <v>0.17080810111464789</v>
      </c>
      <c r="J89" s="12">
        <f t="shared" si="8"/>
        <v>0.40624148112982233</v>
      </c>
      <c r="K89" s="12">
        <f t="shared" si="8"/>
        <v>2.9012903401620703E-3</v>
      </c>
      <c r="L89" s="12">
        <f t="shared" si="8"/>
        <v>2.2796324555110256E-2</v>
      </c>
      <c r="M89" s="12">
        <f t="shared" si="8"/>
        <v>4.2254238365867031E-2</v>
      </c>
      <c r="N89" s="12">
        <f t="shared" si="8"/>
        <v>6.6084824297141326E-2</v>
      </c>
      <c r="O89" s="12">
        <f t="shared" si="8"/>
        <v>1</v>
      </c>
      <c r="P89" s="4"/>
      <c r="Q89" s="4"/>
      <c r="R89" s="4"/>
    </row>
    <row r="91" spans="1:18" ht="55.2" customHeight="1" x14ac:dyDescent="0.3">
      <c r="A91" s="25" t="s">
        <v>76</v>
      </c>
      <c r="B91" s="25"/>
      <c r="C91" s="25"/>
      <c r="D91" s="25"/>
      <c r="E91" s="25"/>
      <c r="F91" s="25"/>
      <c r="G91" s="25"/>
      <c r="H91" s="25"/>
      <c r="I91" s="25"/>
      <c r="J91" s="25"/>
      <c r="K91" s="25"/>
      <c r="L91" s="25"/>
      <c r="M91" s="25"/>
      <c r="N91" s="25"/>
      <c r="O91" s="25"/>
      <c r="P91" s="25"/>
      <c r="Q91" s="25"/>
      <c r="R91" s="25"/>
    </row>
  </sheetData>
  <mergeCells count="2">
    <mergeCell ref="A1:R1"/>
    <mergeCell ref="A91:R9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Health Portfolio</vt:lpstr>
      <vt:lpstr>Liability Portfolio</vt:lpstr>
      <vt:lpstr>Miscellaneous portfolio</vt:lpstr>
      <vt:lpstr>Segmentwise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Sharad Taware</cp:lastModifiedBy>
  <dcterms:created xsi:type="dcterms:W3CDTF">2026-08-12T19:10:40Z</dcterms:created>
  <dcterms:modified xsi:type="dcterms:W3CDTF">2026-08-13T08:38:20Z</dcterms:modified>
</cp:coreProperties>
</file>