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icouncil-my.sharepoint.com/personal/sharad_gicouncil_in/Documents/Desktop/"/>
    </mc:Choice>
  </mc:AlternateContent>
  <xr:revisionPtr revIDLastSave="236" documentId="8_{0D9B1404-1EA3-4AE2-B3C2-A11784B5FEA0}" xr6:coauthVersionLast="47" xr6:coauthVersionMax="47" xr10:uidLastSave="{823754B4-6340-439F-8FB4-70CFBD6B2A61}"/>
  <bookViews>
    <workbookView xWindow="-108" yWindow="-108" windowWidth="23256" windowHeight="13896" activeTab="3" xr2:uid="{00000000-000D-0000-FFFF-FFFF00000000}"/>
  </bookViews>
  <sheets>
    <sheet name="Health Portfolio" sheetId="1" r:id="rId1"/>
    <sheet name="Liability Portfolio" sheetId="2" r:id="rId2"/>
    <sheet name="Miscellaneous portfolio" sheetId="3" r:id="rId3"/>
    <sheet name="Segmentwise Report"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4" i="4" l="1"/>
  <c r="P82" i="4"/>
  <c r="P80" i="4"/>
  <c r="P76" i="4"/>
  <c r="P74" i="4"/>
  <c r="P70" i="4"/>
  <c r="P68" i="4"/>
  <c r="P66" i="4"/>
  <c r="P64" i="4"/>
  <c r="P62" i="4"/>
  <c r="P60" i="4"/>
  <c r="P56" i="4"/>
  <c r="P54" i="4"/>
  <c r="P52" i="4"/>
  <c r="P50" i="4"/>
  <c r="P48" i="4"/>
  <c r="P46" i="4"/>
  <c r="P44" i="4"/>
  <c r="P42" i="4"/>
  <c r="P40" i="4"/>
  <c r="P38" i="4"/>
  <c r="P36" i="4"/>
  <c r="P34" i="4"/>
  <c r="P32" i="4"/>
  <c r="P30" i="4"/>
  <c r="P28" i="4"/>
  <c r="P26" i="4"/>
  <c r="P24" i="4"/>
  <c r="P20" i="4"/>
  <c r="P18" i="4"/>
  <c r="P16" i="4"/>
  <c r="P14" i="4"/>
  <c r="P12" i="4"/>
  <c r="P10" i="4"/>
  <c r="P8" i="4"/>
  <c r="P6" i="4"/>
  <c r="P4" i="4"/>
  <c r="L89" i="4"/>
  <c r="K89" i="4"/>
  <c r="I89" i="4"/>
  <c r="H89" i="4"/>
  <c r="G89" i="4"/>
  <c r="F89" i="4"/>
  <c r="E89" i="4"/>
  <c r="D89" i="4"/>
  <c r="C89" i="4"/>
  <c r="B89" i="4"/>
  <c r="O88" i="4"/>
  <c r="H91" i="4" s="1"/>
  <c r="N88" i="4"/>
  <c r="N91" i="4" s="1"/>
  <c r="L88" i="4"/>
  <c r="K88" i="4"/>
  <c r="I88" i="4"/>
  <c r="H88" i="4"/>
  <c r="G88" i="4"/>
  <c r="F88" i="4"/>
  <c r="E88" i="4"/>
  <c r="D88" i="4"/>
  <c r="C88" i="4"/>
  <c r="B88" i="4"/>
  <c r="L87" i="4"/>
  <c r="K87" i="4"/>
  <c r="I87" i="4"/>
  <c r="H87" i="4"/>
  <c r="G87" i="4"/>
  <c r="F87" i="4"/>
  <c r="E87" i="4"/>
  <c r="D87" i="4"/>
  <c r="C87" i="4"/>
  <c r="B87" i="4"/>
  <c r="O86" i="4"/>
  <c r="N86" i="4"/>
  <c r="O85" i="4"/>
  <c r="N85" i="4"/>
  <c r="O84" i="4"/>
  <c r="N84" i="4"/>
  <c r="O78" i="4"/>
  <c r="N78" i="4"/>
  <c r="M78" i="4"/>
  <c r="O77" i="4"/>
  <c r="N77" i="4"/>
  <c r="M77" i="4"/>
  <c r="M88" i="4" s="1"/>
  <c r="M91" i="4" s="1"/>
  <c r="J77" i="4"/>
  <c r="J88" i="4" s="1"/>
  <c r="J91" i="4" s="1"/>
  <c r="R76" i="4"/>
  <c r="O76" i="4"/>
  <c r="O87" i="4" s="1"/>
  <c r="N76" i="4"/>
  <c r="N87" i="4" s="1"/>
  <c r="M76" i="4"/>
  <c r="M87" i="4" s="1"/>
  <c r="J76" i="4"/>
  <c r="J78" i="4" s="1"/>
  <c r="O58" i="4"/>
  <c r="N58" i="4"/>
  <c r="M58" i="4"/>
  <c r="L58" i="4"/>
  <c r="K58" i="4"/>
  <c r="J58" i="4"/>
  <c r="I58" i="4"/>
  <c r="H58" i="4"/>
  <c r="G58" i="4"/>
  <c r="F58" i="4"/>
  <c r="E58" i="4"/>
  <c r="D58" i="4"/>
  <c r="C58" i="4"/>
  <c r="B58" i="4"/>
  <c r="O57" i="4"/>
  <c r="N57" i="4"/>
  <c r="M57" i="4"/>
  <c r="L57" i="4"/>
  <c r="K57" i="4"/>
  <c r="J57" i="4"/>
  <c r="I57" i="4"/>
  <c r="H57" i="4"/>
  <c r="G57" i="4"/>
  <c r="F57" i="4"/>
  <c r="E57" i="4"/>
  <c r="D57" i="4"/>
  <c r="C57" i="4"/>
  <c r="B57" i="4"/>
  <c r="O56" i="4"/>
  <c r="N56" i="4"/>
  <c r="M56" i="4"/>
  <c r="L56" i="4"/>
  <c r="K56" i="4"/>
  <c r="J56" i="4"/>
  <c r="I56" i="4"/>
  <c r="H56" i="4"/>
  <c r="G56" i="4"/>
  <c r="F56" i="4"/>
  <c r="E56" i="4"/>
  <c r="D56" i="4"/>
  <c r="C56" i="4"/>
  <c r="B56" i="4"/>
  <c r="G67" i="3"/>
  <c r="G64" i="3"/>
  <c r="G62" i="3"/>
  <c r="G60" i="3"/>
  <c r="G56" i="3"/>
  <c r="G54" i="3"/>
  <c r="G52" i="3"/>
  <c r="G50" i="3"/>
  <c r="G48" i="3"/>
  <c r="G46" i="3"/>
  <c r="G44" i="3"/>
  <c r="G42" i="3"/>
  <c r="G40" i="3"/>
  <c r="G38" i="3"/>
  <c r="G36" i="3"/>
  <c r="G34" i="3"/>
  <c r="G30" i="3"/>
  <c r="G28" i="3"/>
  <c r="G26" i="3"/>
  <c r="G24" i="3"/>
  <c r="G20" i="3"/>
  <c r="G18" i="3"/>
  <c r="G16" i="3"/>
  <c r="G14" i="3"/>
  <c r="G12" i="3"/>
  <c r="G10" i="3"/>
  <c r="G8" i="3"/>
  <c r="G6" i="3"/>
  <c r="G4" i="3"/>
  <c r="F67" i="3"/>
  <c r="F64" i="3"/>
  <c r="F62" i="3"/>
  <c r="F60" i="3"/>
  <c r="F56" i="3"/>
  <c r="F54" i="3"/>
  <c r="F52" i="3"/>
  <c r="F50" i="3"/>
  <c r="F48" i="3"/>
  <c r="F46" i="3"/>
  <c r="F44" i="3"/>
  <c r="F42" i="3"/>
  <c r="F40" i="3"/>
  <c r="F38" i="3"/>
  <c r="F36" i="3"/>
  <c r="F34" i="3"/>
  <c r="F30" i="3"/>
  <c r="F28" i="3"/>
  <c r="F26" i="3"/>
  <c r="F24" i="3"/>
  <c r="F20" i="3"/>
  <c r="F18" i="3"/>
  <c r="F16" i="3"/>
  <c r="F14" i="3"/>
  <c r="F12" i="3"/>
  <c r="F10" i="3"/>
  <c r="F8" i="3"/>
  <c r="F6" i="3"/>
  <c r="F4" i="3"/>
  <c r="E71" i="3"/>
  <c r="D71" i="3"/>
  <c r="C71" i="3"/>
  <c r="B71" i="3"/>
  <c r="E70" i="3"/>
  <c r="D70" i="3"/>
  <c r="C70" i="3"/>
  <c r="B70" i="3"/>
  <c r="E69" i="3"/>
  <c r="D69" i="3"/>
  <c r="C69" i="3"/>
  <c r="B69" i="3"/>
  <c r="E68" i="3"/>
  <c r="D68" i="3"/>
  <c r="C68" i="3"/>
  <c r="B68" i="3"/>
  <c r="H67" i="3"/>
  <c r="E67" i="3"/>
  <c r="D67" i="3"/>
  <c r="C67" i="3"/>
  <c r="B67" i="3"/>
  <c r="E66" i="3"/>
  <c r="D66" i="3"/>
  <c r="C66" i="3"/>
  <c r="B66" i="3"/>
  <c r="H64" i="3"/>
  <c r="E64" i="3"/>
  <c r="D64" i="3"/>
  <c r="C64" i="3"/>
  <c r="B64" i="3"/>
  <c r="E58" i="3"/>
  <c r="D58" i="3"/>
  <c r="C58" i="3"/>
  <c r="B58" i="3"/>
  <c r="E57" i="3"/>
  <c r="D57" i="3"/>
  <c r="C57" i="3"/>
  <c r="B57" i="3"/>
  <c r="H56" i="3"/>
  <c r="E56" i="3"/>
  <c r="D56" i="3"/>
  <c r="C56" i="3"/>
  <c r="B56" i="3"/>
  <c r="H57" i="2"/>
  <c r="H55" i="2"/>
  <c r="H53" i="2"/>
  <c r="H51" i="2"/>
  <c r="H49" i="2"/>
  <c r="H47" i="2"/>
  <c r="H45" i="2"/>
  <c r="H43" i="2"/>
  <c r="H41" i="2"/>
  <c r="H39" i="2"/>
  <c r="H37" i="2"/>
  <c r="H35" i="2"/>
  <c r="H31" i="2"/>
  <c r="H29" i="2"/>
  <c r="H27" i="2"/>
  <c r="H21" i="2"/>
  <c r="H19" i="2"/>
  <c r="H17" i="2"/>
  <c r="H15" i="2"/>
  <c r="H13" i="2"/>
  <c r="H11" i="2"/>
  <c r="H9" i="2"/>
  <c r="H7" i="2"/>
  <c r="H5" i="2"/>
  <c r="G57" i="2"/>
  <c r="G55" i="2"/>
  <c r="G53" i="2"/>
  <c r="G51" i="2"/>
  <c r="G49" i="2"/>
  <c r="G47" i="2"/>
  <c r="G45" i="2"/>
  <c r="G43" i="2"/>
  <c r="G41" i="2"/>
  <c r="G39" i="2"/>
  <c r="G37" i="2"/>
  <c r="G35" i="2"/>
  <c r="G31" i="2"/>
  <c r="G29" i="2"/>
  <c r="G27" i="2"/>
  <c r="G21" i="2"/>
  <c r="G19" i="2"/>
  <c r="G17" i="2"/>
  <c r="G15" i="2"/>
  <c r="G13" i="2"/>
  <c r="G11" i="2"/>
  <c r="G9" i="2"/>
  <c r="G7" i="2"/>
  <c r="G5" i="2"/>
  <c r="F61" i="2"/>
  <c r="E61" i="2"/>
  <c r="D61" i="2"/>
  <c r="C61" i="2"/>
  <c r="B61" i="2"/>
  <c r="F60" i="2"/>
  <c r="E60" i="2"/>
  <c r="D60" i="2"/>
  <c r="C60" i="2"/>
  <c r="B60" i="2"/>
  <c r="F59" i="2"/>
  <c r="E59" i="2"/>
  <c r="D59" i="2"/>
  <c r="C59" i="2"/>
  <c r="B59" i="2"/>
  <c r="F58" i="2"/>
  <c r="E58" i="2"/>
  <c r="D58" i="2"/>
  <c r="C58" i="2"/>
  <c r="B58" i="2"/>
  <c r="I57" i="2"/>
  <c r="F57" i="2"/>
  <c r="E57" i="2"/>
  <c r="D57" i="2"/>
  <c r="C57" i="2"/>
  <c r="B57" i="2"/>
  <c r="G77" i="1"/>
  <c r="G75" i="1"/>
  <c r="G71" i="1"/>
  <c r="G69" i="1"/>
  <c r="G67" i="1"/>
  <c r="G65" i="1"/>
  <c r="G63" i="1"/>
  <c r="G61" i="1"/>
  <c r="G57" i="1"/>
  <c r="G55" i="1"/>
  <c r="G53" i="1"/>
  <c r="G51" i="1"/>
  <c r="G49" i="1"/>
  <c r="G47" i="1"/>
  <c r="G45" i="1"/>
  <c r="G43" i="1"/>
  <c r="G41" i="1"/>
  <c r="G39" i="1"/>
  <c r="G37" i="1"/>
  <c r="G35" i="1"/>
  <c r="G33" i="1"/>
  <c r="G31" i="1"/>
  <c r="G29" i="1"/>
  <c r="G27" i="1"/>
  <c r="G21" i="1"/>
  <c r="G19" i="1"/>
  <c r="G17" i="1"/>
  <c r="G15" i="1"/>
  <c r="G13" i="1"/>
  <c r="G11" i="1"/>
  <c r="G9" i="1"/>
  <c r="G7" i="1"/>
  <c r="G5" i="1"/>
  <c r="F84" i="1"/>
  <c r="E84" i="1"/>
  <c r="D84" i="1"/>
  <c r="C84" i="1"/>
  <c r="B84" i="1"/>
  <c r="D82" i="1"/>
  <c r="F81" i="1"/>
  <c r="E81" i="1"/>
  <c r="D81" i="1"/>
  <c r="C81" i="1"/>
  <c r="B81" i="1"/>
  <c r="D80" i="1"/>
  <c r="F79" i="1"/>
  <c r="E79" i="1"/>
  <c r="C79" i="1"/>
  <c r="F78" i="1"/>
  <c r="E78" i="1"/>
  <c r="C78" i="1"/>
  <c r="B78" i="1"/>
  <c r="I77" i="1"/>
  <c r="I80" i="1" s="1"/>
  <c r="F77" i="1"/>
  <c r="F80" i="1" s="1"/>
  <c r="E77" i="1"/>
  <c r="E80" i="1" s="1"/>
  <c r="C77" i="1"/>
  <c r="C80" i="1" s="1"/>
  <c r="B77" i="1"/>
  <c r="B79" i="1" s="1"/>
  <c r="F59" i="1"/>
  <c r="E59" i="1"/>
  <c r="D59" i="1"/>
  <c r="C59" i="1"/>
  <c r="B59" i="1"/>
  <c r="F58" i="1"/>
  <c r="E58" i="1"/>
  <c r="D58" i="1"/>
  <c r="C58" i="1"/>
  <c r="B58" i="1"/>
  <c r="I57" i="1"/>
  <c r="F57" i="1"/>
  <c r="E57" i="1"/>
  <c r="D57" i="1"/>
  <c r="C57" i="1"/>
  <c r="B57" i="1"/>
  <c r="Q87" i="4" l="1"/>
  <c r="Q56" i="4"/>
  <c r="Q32" i="4"/>
  <c r="Q8" i="4"/>
  <c r="Q12" i="4"/>
  <c r="Q84" i="4"/>
  <c r="Q54" i="4"/>
  <c r="Q30" i="4"/>
  <c r="Q6" i="4"/>
  <c r="I90" i="4"/>
  <c r="Q24" i="4"/>
  <c r="Q46" i="4"/>
  <c r="Q16" i="4"/>
  <c r="Q14" i="4"/>
  <c r="Q36" i="4"/>
  <c r="Q10" i="4"/>
  <c r="Q82" i="4"/>
  <c r="Q52" i="4"/>
  <c r="Q28" i="4"/>
  <c r="H90" i="4"/>
  <c r="Q48" i="4"/>
  <c r="Q22" i="4"/>
  <c r="Q40" i="4"/>
  <c r="Q80" i="4"/>
  <c r="Q50" i="4"/>
  <c r="Q26" i="4"/>
  <c r="P87" i="4"/>
  <c r="G90" i="4"/>
  <c r="Q76" i="4"/>
  <c r="F90" i="4"/>
  <c r="Q74" i="4"/>
  <c r="E90" i="4"/>
  <c r="O90" i="4"/>
  <c r="C90" i="4"/>
  <c r="Q66" i="4"/>
  <c r="B90" i="4"/>
  <c r="Q64" i="4"/>
  <c r="O89" i="4"/>
  <c r="Q62" i="4"/>
  <c r="L90" i="4"/>
  <c r="Q60" i="4"/>
  <c r="K90" i="4"/>
  <c r="Q70" i="4"/>
  <c r="Q44" i="4"/>
  <c r="Q20" i="4"/>
  <c r="D90" i="4"/>
  <c r="Q68" i="4"/>
  <c r="Q42" i="4"/>
  <c r="Q18" i="4"/>
  <c r="Q38" i="4"/>
  <c r="Q34" i="4"/>
  <c r="M90" i="4"/>
  <c r="M89" i="4"/>
  <c r="N89" i="4"/>
  <c r="N90" i="4"/>
  <c r="J87" i="4"/>
  <c r="B91" i="4"/>
  <c r="I91" i="4"/>
  <c r="K91" i="4"/>
  <c r="L91" i="4"/>
  <c r="C91" i="4"/>
  <c r="O91" i="4"/>
  <c r="D91" i="4"/>
  <c r="E91" i="4"/>
  <c r="F91" i="4"/>
  <c r="Q4" i="4"/>
  <c r="G91" i="4"/>
  <c r="E83" i="1"/>
  <c r="E82" i="1"/>
  <c r="C83" i="1"/>
  <c r="C82" i="1"/>
  <c r="H77" i="1"/>
  <c r="H75" i="1"/>
  <c r="H47" i="1"/>
  <c r="H21" i="1"/>
  <c r="F83" i="1"/>
  <c r="H45" i="1"/>
  <c r="H19" i="1"/>
  <c r="H65" i="1"/>
  <c r="H13" i="1"/>
  <c r="H37" i="1"/>
  <c r="F82" i="1"/>
  <c r="G80" i="1"/>
  <c r="H49" i="1"/>
  <c r="H25" i="1"/>
  <c r="H71" i="1"/>
  <c r="H69" i="1"/>
  <c r="H43" i="1"/>
  <c r="H17" i="1"/>
  <c r="D83" i="1"/>
  <c r="H41" i="1"/>
  <c r="H15" i="1"/>
  <c r="H39" i="1"/>
  <c r="H11" i="1"/>
  <c r="H61" i="1"/>
  <c r="H35" i="1"/>
  <c r="H9" i="1"/>
  <c r="H5" i="1"/>
  <c r="H27" i="1"/>
  <c r="H67" i="1"/>
  <c r="H51" i="1"/>
  <c r="H57" i="1"/>
  <c r="H63" i="1"/>
  <c r="H33" i="1"/>
  <c r="H7" i="1"/>
  <c r="H55" i="1"/>
  <c r="H31" i="1"/>
  <c r="H29" i="1"/>
  <c r="H53" i="1"/>
  <c r="H80" i="1"/>
  <c r="B80" i="1"/>
  <c r="J90" i="4" l="1"/>
  <c r="J89" i="4"/>
  <c r="B83" i="1"/>
  <c r="B82" i="1"/>
</calcChain>
</file>

<file path=xl/sharedStrings.xml><?xml version="1.0" encoding="utf-8"?>
<sst xmlns="http://schemas.openxmlformats.org/spreadsheetml/2006/main" count="345" uniqueCount="79">
  <si>
    <t>Health-Retail</t>
  </si>
  <si>
    <t>Health-Group</t>
  </si>
  <si>
    <t>Health-Government schemes</t>
  </si>
  <si>
    <t>Overseas Medical</t>
  </si>
  <si>
    <t>Grand Total</t>
  </si>
  <si>
    <t>Growth %</t>
  </si>
  <si>
    <t>Market %</t>
  </si>
  <si>
    <t>Accretion</t>
  </si>
  <si>
    <t>General Insurers</t>
  </si>
  <si>
    <t>Acko General Insurance Ltd</t>
  </si>
  <si>
    <t>Previous Year</t>
  </si>
  <si>
    <t xml:space="preserve">Bajaj General Insurance Limited </t>
  </si>
  <si>
    <t>Cholamandalam MS General Insurance Co Ltd</t>
  </si>
  <si>
    <t>Generali Central Insurance Company Limited</t>
  </si>
  <si>
    <t>Go Digit General Insurance Ltd</t>
  </si>
  <si>
    <t>HDFC Ergo General Insurance Co Ltd</t>
  </si>
  <si>
    <t>ICICI Lombard General Insurance Co Ltd</t>
  </si>
  <si>
    <t>IFFCO-Tokio General Insurance Co Ltd</t>
  </si>
  <si>
    <t>IndusInd General Insurance Company Limited</t>
  </si>
  <si>
    <t>Kiwi General Insurance Ltd</t>
  </si>
  <si>
    <t>Kshema General insurance</t>
  </si>
  <si>
    <t>Liberty  General Insurance Co. Ltd</t>
  </si>
  <si>
    <t>Magma General Insurance Limited</t>
  </si>
  <si>
    <t>National Insurance Co Ltd</t>
  </si>
  <si>
    <t>Navi General Insurance Co. Ltd</t>
  </si>
  <si>
    <t>Raheja QBE General Insurance Co Ltd</t>
  </si>
  <si>
    <t>Royal Sundaram General Insurance Co Ltd</t>
  </si>
  <si>
    <t>SBI General Insurance Co Ltd</t>
  </si>
  <si>
    <t>Shriram General Insurance Co Ltd</t>
  </si>
  <si>
    <t>Tata AIG General Insurance Co Ltd</t>
  </si>
  <si>
    <t>The New India Assurance Co Ltd</t>
  </si>
  <si>
    <t>The Oriental Insurance Co Ltd</t>
  </si>
  <si>
    <t>United India Insurance Co Ltd</t>
  </si>
  <si>
    <t>Universal Sompo General Insurance Co Ltd</t>
  </si>
  <si>
    <t>Zuno General Insurance Co Ltd</t>
  </si>
  <si>
    <t>Zurich Kotak Mahindra General Insurance Co Ltd</t>
  </si>
  <si>
    <t>General Insurers Sub Total</t>
  </si>
  <si>
    <t>Previous Year Sub Total</t>
  </si>
  <si>
    <t>% Growth</t>
  </si>
  <si>
    <t>Stand-alone Health Insurers</t>
  </si>
  <si>
    <t>Aditya Birla Health Insurance Co Ltd</t>
  </si>
  <si>
    <t>Care Health Insurance Ltd</t>
  </si>
  <si>
    <t>Galaxy Health Insurance Company Ltd</t>
  </si>
  <si>
    <t>ManipalCigna Health Insurance Co Ltd</t>
  </si>
  <si>
    <t>Narayana Health Insurance Ltd</t>
  </si>
  <si>
    <t>Prudential HCL Health Insurance Limited</t>
  </si>
  <si>
    <t>Star Health &amp; Allied Insurance Co Ltd</t>
  </si>
  <si>
    <t>Stand-alone Health sub Total</t>
  </si>
  <si>
    <t>Industry Total</t>
  </si>
  <si>
    <t>% Market Share</t>
  </si>
  <si>
    <t>Previous Year Market Share</t>
  </si>
  <si>
    <t>Workmen's compensation/Employers' liability</t>
  </si>
  <si>
    <t>Public Liability (Act)</t>
  </si>
  <si>
    <t>Product Liability</t>
  </si>
  <si>
    <t>Other liability covers</t>
  </si>
  <si>
    <t>Crop Insurance</t>
  </si>
  <si>
    <t>Credit Guarantee</t>
  </si>
  <si>
    <t>All Other miscellaneous</t>
  </si>
  <si>
    <t>Specialised Insurers</t>
  </si>
  <si>
    <t>Agriculture Insurance Co Of India Ltd</t>
  </si>
  <si>
    <t>ECGC Ltd</t>
  </si>
  <si>
    <t>Specialised sub Total</t>
  </si>
  <si>
    <t>Fire</t>
  </si>
  <si>
    <t>Marine Total</t>
  </si>
  <si>
    <t>Marine  Cargo</t>
  </si>
  <si>
    <t>Marine  Hull</t>
  </si>
  <si>
    <t>Engineering</t>
  </si>
  <si>
    <t>Motor Total</t>
  </si>
  <si>
    <t>Motor OD</t>
  </si>
  <si>
    <t>Motor TP</t>
  </si>
  <si>
    <t xml:space="preserve">Health </t>
  </si>
  <si>
    <t xml:space="preserve">Aviation </t>
  </si>
  <si>
    <t>Liability</t>
  </si>
  <si>
    <t>P.A.</t>
  </si>
  <si>
    <t>All Other Misc (Crop Insurance + Credit Guarantee+All other misc)</t>
  </si>
  <si>
    <t>Niva bupa health insurance company limited</t>
  </si>
  <si>
    <t>GROSS DIRECT PREMIUM INCOME UNDERWRITTEN BY NON-LIFE INSURERS WITHIN INDIA  (SEGMENT WISE) : FOR THE PERIOD UPTO August 2026 (PROVISIONAL &amp; UNAUDITED ) IN FY 2026-27 (Rs. In Crs.)</t>
  </si>
  <si>
    <t>GROSS DIRECT PREMIUM INCOME UNDERWRITTEN BY NON-LIFE INSURERS WITHIN INDIA  (SEGMENT WISE) : FOR THE PERIOD UPTO August  2026 (PROVISIONAL &amp; UNAUDITED ) IN FY 2026-27 (Rs. In Crs.)</t>
  </si>
  <si>
    <t>“IRDAI has recently revised the formats for reporting and they have excluded premium from long term policies from reporting of premiums with effect from October 1, 2024. It is assumed that all companies have deducted the long term premiums accordingly for the current year only following IRDAI formats. Therefore the growth rates reported for the current year cannot be compared with the previous year's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</si>
</sst>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 #,##0.00_ ;_ * \-#,##0.00_ ;_ * &quot;-&quot;??_ ;_ @_ "/>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1"/>
      <color theme="3"/>
      <name val="Calibri"/>
      <family val="2"/>
      <scheme val="minor"/>
    </font>
    <font>
      <b/>
      <sz val="12"/>
      <color theme="3"/>
      <name val="Calibri"/>
      <family val="2"/>
      <scheme val="minor"/>
    </font>
    <font>
      <b/>
      <sz val="11"/>
      <color theme="1"/>
      <name val="Aptos"/>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9">
    <xf numFmtId="0" fontId="0" fillId="0" borderId="0" xfId="0"/>
    <xf numFmtId="0" fontId="0" fillId="0" borderId="1" xfId="0" applyBorder="1"/>
    <xf numFmtId="0" fontId="2" fillId="0" borderId="1" xfId="0" applyFont="1" applyBorder="1"/>
    <xf numFmtId="0" fontId="2" fillId="0" borderId="1" xfId="0" applyFont="1" applyBorder="1" applyAlignment="1">
      <alignment vertical="top" wrapText="1"/>
    </xf>
    <xf numFmtId="43" fontId="2" fillId="0" borderId="1" xfId="1" applyFont="1" applyBorder="1"/>
    <xf numFmtId="43" fontId="0" fillId="0" borderId="1" xfId="1" applyFont="1" applyBorder="1"/>
    <xf numFmtId="10" fontId="1" fillId="0" borderId="1" xfId="2" applyNumberFormat="1" applyFont="1" applyBorder="1"/>
    <xf numFmtId="164" fontId="0" fillId="0" borderId="1" xfId="2" applyNumberFormat="1" applyFont="1" applyBorder="1"/>
    <xf numFmtId="10" fontId="0" fillId="0" borderId="1" xfId="2" applyNumberFormat="1" applyFont="1" applyBorder="1"/>
    <xf numFmtId="10" fontId="2" fillId="0" borderId="1" xfId="2" applyNumberFormat="1" applyFont="1" applyBorder="1"/>
    <xf numFmtId="43" fontId="2" fillId="0" borderId="1" xfId="0" applyNumberFormat="1" applyFont="1" applyBorder="1"/>
    <xf numFmtId="165" fontId="0" fillId="0" borderId="1" xfId="0" applyNumberFormat="1" applyBorder="1"/>
    <xf numFmtId="164" fontId="0" fillId="2" borderId="1" xfId="2" applyNumberFormat="1" applyFont="1" applyFill="1" applyBorder="1"/>
    <xf numFmtId="164" fontId="2" fillId="0" borderId="1" xfId="2" applyNumberFormat="1" applyFont="1" applyBorder="1"/>
    <xf numFmtId="43" fontId="1" fillId="0" borderId="1" xfId="1" applyFont="1" applyBorder="1"/>
    <xf numFmtId="10" fontId="0" fillId="0" borderId="1" xfId="1" applyNumberFormat="1" applyFont="1" applyBorder="1"/>
    <xf numFmtId="0" fontId="3" fillId="0" borderId="2" xfId="0" applyFont="1" applyBorder="1" applyAlignment="1">
      <alignment horizontal="center" vertical="center" wrapText="1"/>
    </xf>
    <xf numFmtId="0" fontId="5" fillId="0" borderId="0" xfId="0" applyFont="1" applyAlignment="1">
      <alignment horizontal="left" vertical="top" wrapText="1"/>
    </xf>
    <xf numFmtId="0" fontId="4" fillId="0" borderId="2" xfId="0" applyFont="1" applyBorder="1" applyAlignment="1">
      <alignment horizontal="left" vertical="center" wrapText="1"/>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86"/>
  <sheetViews>
    <sheetView topLeftCell="A58" workbookViewId="0">
      <selection activeCell="N78" sqref="N78"/>
    </sheetView>
  </sheetViews>
  <sheetFormatPr defaultRowHeight="14.4" x14ac:dyDescent="0.3"/>
  <cols>
    <col min="1" max="1" width="42.33203125" customWidth="1"/>
    <col min="2" max="3" width="10.44140625" bestFit="1" customWidth="1"/>
    <col min="4" max="4" width="9.44140625" bestFit="1" customWidth="1"/>
    <col min="5" max="5" width="9" bestFit="1" customWidth="1"/>
    <col min="6" max="6" width="10.44140625" bestFit="1" customWidth="1"/>
    <col min="7" max="7" width="9.109375" bestFit="1" customWidth="1"/>
    <col min="8" max="8" width="9" bestFit="1" customWidth="1"/>
    <col min="9" max="9" width="10.44140625" bestFit="1" customWidth="1"/>
  </cols>
  <sheetData>
    <row r="2" spans="1:9" ht="38.4" customHeight="1" x14ac:dyDescent="0.3">
      <c r="A2" s="16" t="s">
        <v>76</v>
      </c>
      <c r="B2" s="16"/>
      <c r="C2" s="16"/>
      <c r="D2" s="16"/>
      <c r="E2" s="16"/>
      <c r="F2" s="16"/>
      <c r="G2" s="16"/>
      <c r="H2" s="16"/>
      <c r="I2" s="16"/>
    </row>
    <row r="3" spans="1:9" ht="28.8" customHeight="1" x14ac:dyDescent="0.3">
      <c r="A3" s="1"/>
      <c r="B3" s="3" t="s">
        <v>0</v>
      </c>
      <c r="C3" s="3" t="s">
        <v>1</v>
      </c>
      <c r="D3" s="3" t="s">
        <v>2</v>
      </c>
      <c r="E3" s="3" t="s">
        <v>3</v>
      </c>
      <c r="F3" s="3" t="s">
        <v>4</v>
      </c>
      <c r="G3" s="3" t="s">
        <v>5</v>
      </c>
      <c r="H3" s="3" t="s">
        <v>6</v>
      </c>
      <c r="I3" s="3" t="s">
        <v>7</v>
      </c>
    </row>
    <row r="4" spans="1:9" x14ac:dyDescent="0.3">
      <c r="A4" s="2" t="s">
        <v>8</v>
      </c>
      <c r="B4" s="5"/>
      <c r="C4" s="5"/>
      <c r="D4" s="5"/>
      <c r="E4" s="5"/>
      <c r="F4" s="5"/>
      <c r="G4" s="5"/>
      <c r="H4" s="5"/>
      <c r="I4" s="5"/>
    </row>
    <row r="5" spans="1:9" x14ac:dyDescent="0.3">
      <c r="A5" s="1" t="s">
        <v>9</v>
      </c>
      <c r="B5" s="5">
        <v>80.959999999999994</v>
      </c>
      <c r="C5" s="5">
        <v>582.04</v>
      </c>
      <c r="D5" s="5">
        <v>0</v>
      </c>
      <c r="E5" s="5">
        <v>32.33</v>
      </c>
      <c r="F5" s="5">
        <v>695.33</v>
      </c>
      <c r="G5" s="8">
        <f>F5/F6-1</f>
        <v>0.57246884823266031</v>
      </c>
      <c r="H5" s="8">
        <f>F5/$F$80</f>
        <v>1.0755825150281924E-2</v>
      </c>
      <c r="I5" s="5">
        <v>253.14</v>
      </c>
    </row>
    <row r="6" spans="1:9" x14ac:dyDescent="0.3">
      <c r="A6" s="1" t="s">
        <v>10</v>
      </c>
      <c r="B6" s="5">
        <v>56.96</v>
      </c>
      <c r="C6" s="5">
        <v>365.2</v>
      </c>
      <c r="D6" s="5">
        <v>0</v>
      </c>
      <c r="E6" s="5">
        <v>20.03</v>
      </c>
      <c r="F6" s="5">
        <v>442.19</v>
      </c>
      <c r="G6" s="5"/>
      <c r="H6" s="5"/>
      <c r="I6" s="5"/>
    </row>
    <row r="7" spans="1:9" x14ac:dyDescent="0.3">
      <c r="A7" s="1" t="s">
        <v>11</v>
      </c>
      <c r="B7" s="5">
        <v>579.04</v>
      </c>
      <c r="C7" s="5">
        <v>2266.21</v>
      </c>
      <c r="D7" s="5">
        <v>448.62</v>
      </c>
      <c r="E7" s="5">
        <v>87.18</v>
      </c>
      <c r="F7" s="5">
        <v>3381.05</v>
      </c>
      <c r="G7" s="8">
        <f>F7/F8-1</f>
        <v>0.21845786814469914</v>
      </c>
      <c r="H7" s="8">
        <f>F7/$F$80</f>
        <v>5.2300321608963661E-2</v>
      </c>
      <c r="I7" s="5">
        <v>606.19000000000005</v>
      </c>
    </row>
    <row r="8" spans="1:9" x14ac:dyDescent="0.3">
      <c r="A8" s="1" t="s">
        <v>10</v>
      </c>
      <c r="B8" s="5">
        <v>464.87</v>
      </c>
      <c r="C8" s="5">
        <v>1671.31</v>
      </c>
      <c r="D8" s="5">
        <v>545.24</v>
      </c>
      <c r="E8" s="5">
        <v>93.44</v>
      </c>
      <c r="F8" s="5">
        <v>2774.86</v>
      </c>
      <c r="G8" s="5"/>
      <c r="H8" s="5"/>
      <c r="I8" s="5"/>
    </row>
    <row r="9" spans="1:9" x14ac:dyDescent="0.3">
      <c r="A9" s="1" t="s">
        <v>12</v>
      </c>
      <c r="B9" s="5">
        <v>129.88</v>
      </c>
      <c r="C9" s="5">
        <v>156.18</v>
      </c>
      <c r="D9" s="5">
        <v>0</v>
      </c>
      <c r="E9" s="5">
        <v>0.49</v>
      </c>
      <c r="F9" s="5">
        <v>286.55</v>
      </c>
      <c r="G9" s="8">
        <f>F9/F10-1</f>
        <v>-0.28439427615313539</v>
      </c>
      <c r="H9" s="8">
        <f>F9/$F$80</f>
        <v>4.4325452616934199E-3</v>
      </c>
      <c r="I9" s="5">
        <v>-113.88</v>
      </c>
    </row>
    <row r="10" spans="1:9" x14ac:dyDescent="0.3">
      <c r="A10" s="1" t="s">
        <v>10</v>
      </c>
      <c r="B10" s="5">
        <v>149.54</v>
      </c>
      <c r="C10" s="5">
        <v>250.49</v>
      </c>
      <c r="D10" s="5">
        <v>0</v>
      </c>
      <c r="E10" s="5">
        <v>0.4</v>
      </c>
      <c r="F10" s="5">
        <v>400.43</v>
      </c>
      <c r="G10" s="5"/>
      <c r="H10" s="5"/>
      <c r="I10" s="5"/>
    </row>
    <row r="11" spans="1:9" x14ac:dyDescent="0.3">
      <c r="A11" s="1" t="s">
        <v>13</v>
      </c>
      <c r="B11" s="5">
        <v>79.39</v>
      </c>
      <c r="C11" s="5">
        <v>476.55</v>
      </c>
      <c r="D11" s="5">
        <v>0</v>
      </c>
      <c r="E11" s="5">
        <v>2.82</v>
      </c>
      <c r="F11" s="5">
        <v>558.76</v>
      </c>
      <c r="G11" s="8">
        <f>F11/F12-1</f>
        <v>-0.16378329841364869</v>
      </c>
      <c r="H11" s="8">
        <f>F11/$F$80</f>
        <v>8.6432699020199434E-3</v>
      </c>
      <c r="I11" s="5">
        <v>-109.44</v>
      </c>
    </row>
    <row r="12" spans="1:9" x14ac:dyDescent="0.3">
      <c r="A12" s="1" t="s">
        <v>10</v>
      </c>
      <c r="B12" s="5">
        <v>74.180000000000007</v>
      </c>
      <c r="C12" s="5">
        <v>590.71</v>
      </c>
      <c r="D12" s="5">
        <v>0</v>
      </c>
      <c r="E12" s="5">
        <v>3.31</v>
      </c>
      <c r="F12" s="5">
        <v>668.2</v>
      </c>
      <c r="G12" s="5"/>
      <c r="H12" s="5"/>
      <c r="I12" s="5"/>
    </row>
    <row r="13" spans="1:9" x14ac:dyDescent="0.3">
      <c r="A13" s="1" t="s">
        <v>14</v>
      </c>
      <c r="B13" s="5">
        <v>27.86</v>
      </c>
      <c r="C13" s="5">
        <v>696.39</v>
      </c>
      <c r="D13" s="5">
        <v>0</v>
      </c>
      <c r="E13" s="5">
        <v>9.34</v>
      </c>
      <c r="F13" s="5">
        <v>733.59</v>
      </c>
      <c r="G13" s="8">
        <f>F13/F14-1</f>
        <v>0.2257757281066719</v>
      </c>
      <c r="H13" s="8">
        <f>F13/$F$80</f>
        <v>1.1347656180511867E-2</v>
      </c>
      <c r="I13" s="5">
        <v>135.12</v>
      </c>
    </row>
    <row r="14" spans="1:9" x14ac:dyDescent="0.3">
      <c r="A14" s="1" t="s">
        <v>10</v>
      </c>
      <c r="B14" s="5">
        <v>28.59</v>
      </c>
      <c r="C14" s="5">
        <v>565.61</v>
      </c>
      <c r="D14" s="5">
        <v>0</v>
      </c>
      <c r="E14" s="5">
        <v>4.2699999999999996</v>
      </c>
      <c r="F14" s="5">
        <v>598.47</v>
      </c>
      <c r="G14" s="5"/>
      <c r="H14" s="5"/>
      <c r="I14" s="5"/>
    </row>
    <row r="15" spans="1:9" x14ac:dyDescent="0.3">
      <c r="A15" s="1" t="s">
        <v>15</v>
      </c>
      <c r="B15" s="5">
        <v>2500.7399999999998</v>
      </c>
      <c r="C15" s="5">
        <v>860.23</v>
      </c>
      <c r="D15" s="5">
        <v>0</v>
      </c>
      <c r="E15" s="5">
        <v>35.26</v>
      </c>
      <c r="F15" s="5">
        <v>3396.23</v>
      </c>
      <c r="G15" s="8">
        <f>F15/F16-1</f>
        <v>0.42034519244039426</v>
      </c>
      <c r="H15" s="8">
        <f>F15/$F$80</f>
        <v>5.2535135906895972E-2</v>
      </c>
      <c r="I15" s="5">
        <v>1005.1</v>
      </c>
    </row>
    <row r="16" spans="1:9" x14ac:dyDescent="0.3">
      <c r="A16" s="1" t="s">
        <v>10</v>
      </c>
      <c r="B16" s="5">
        <v>1674.4</v>
      </c>
      <c r="C16" s="5">
        <v>690.8</v>
      </c>
      <c r="D16" s="5">
        <v>0</v>
      </c>
      <c r="E16" s="5">
        <v>25.93</v>
      </c>
      <c r="F16" s="5">
        <v>2391.13</v>
      </c>
      <c r="G16" s="5"/>
      <c r="H16" s="5"/>
      <c r="I16" s="5"/>
    </row>
    <row r="17" spans="1:9" x14ac:dyDescent="0.3">
      <c r="A17" s="1" t="s">
        <v>16</v>
      </c>
      <c r="B17" s="5">
        <v>1208.18</v>
      </c>
      <c r="C17" s="5">
        <v>3208.06</v>
      </c>
      <c r="D17" s="5">
        <v>0</v>
      </c>
      <c r="E17" s="5">
        <v>132.71</v>
      </c>
      <c r="F17" s="5">
        <v>4548.95</v>
      </c>
      <c r="G17" s="8">
        <f>F17/F18-1</f>
        <v>0.24940605181700071</v>
      </c>
      <c r="H17" s="8">
        <f>F17/$F$80</f>
        <v>7.0366172633677476E-2</v>
      </c>
      <c r="I17" s="5">
        <v>908.06</v>
      </c>
    </row>
    <row r="18" spans="1:9" x14ac:dyDescent="0.3">
      <c r="A18" s="1" t="s">
        <v>10</v>
      </c>
      <c r="B18" s="5">
        <v>720.79</v>
      </c>
      <c r="C18" s="5">
        <v>2782.78</v>
      </c>
      <c r="D18" s="5">
        <v>0</v>
      </c>
      <c r="E18" s="5">
        <v>137.32</v>
      </c>
      <c r="F18" s="5">
        <v>3640.89</v>
      </c>
      <c r="G18" s="5"/>
      <c r="H18" s="5"/>
      <c r="I18" s="5"/>
    </row>
    <row r="19" spans="1:9" x14ac:dyDescent="0.3">
      <c r="A19" s="1" t="s">
        <v>17</v>
      </c>
      <c r="B19" s="5">
        <v>141.31</v>
      </c>
      <c r="C19" s="5">
        <v>302</v>
      </c>
      <c r="D19" s="5">
        <v>0</v>
      </c>
      <c r="E19" s="5">
        <v>0.81</v>
      </c>
      <c r="F19" s="5">
        <v>444.12</v>
      </c>
      <c r="G19" s="8">
        <f>F19/F20-1</f>
        <v>0.11869017632241818</v>
      </c>
      <c r="H19" s="8">
        <f>F19/$F$80</f>
        <v>6.8699424240910188E-3</v>
      </c>
      <c r="I19" s="5">
        <v>47.12</v>
      </c>
    </row>
    <row r="20" spans="1:9" x14ac:dyDescent="0.3">
      <c r="A20" s="1" t="s">
        <v>10</v>
      </c>
      <c r="B20" s="5">
        <v>123.92</v>
      </c>
      <c r="C20" s="5">
        <v>272.2</v>
      </c>
      <c r="D20" s="5">
        <v>0</v>
      </c>
      <c r="E20" s="5">
        <v>0.88</v>
      </c>
      <c r="F20" s="5">
        <v>397</v>
      </c>
      <c r="G20" s="5"/>
      <c r="H20" s="5"/>
      <c r="I20" s="5"/>
    </row>
    <row r="21" spans="1:9" x14ac:dyDescent="0.3">
      <c r="A21" s="1" t="s">
        <v>18</v>
      </c>
      <c r="B21" s="5">
        <v>223.65</v>
      </c>
      <c r="C21" s="5">
        <v>1105.47</v>
      </c>
      <c r="D21" s="5">
        <v>163.13999999999999</v>
      </c>
      <c r="E21" s="5">
        <v>50.41</v>
      </c>
      <c r="F21" s="5">
        <v>1542.67</v>
      </c>
      <c r="G21" s="8">
        <f>F21/F22-1</f>
        <v>0.22759537185873668</v>
      </c>
      <c r="H21" s="8">
        <f>F21/$F$80</f>
        <v>2.3863041699028399E-2</v>
      </c>
      <c r="I21" s="5">
        <v>286.01</v>
      </c>
    </row>
    <row r="22" spans="1:9" x14ac:dyDescent="0.3">
      <c r="A22" s="1" t="s">
        <v>10</v>
      </c>
      <c r="B22" s="5">
        <v>169.92</v>
      </c>
      <c r="C22" s="5">
        <v>865.14</v>
      </c>
      <c r="D22" s="5">
        <v>150.74</v>
      </c>
      <c r="E22" s="5">
        <v>70.86</v>
      </c>
      <c r="F22" s="5">
        <v>1256.6600000000001</v>
      </c>
      <c r="G22" s="5"/>
      <c r="H22" s="5"/>
      <c r="I22" s="5"/>
    </row>
    <row r="23" spans="1:9" x14ac:dyDescent="0.3">
      <c r="A23" s="1" t="s">
        <v>19</v>
      </c>
      <c r="B23" s="5">
        <v>0</v>
      </c>
      <c r="C23" s="5">
        <v>0</v>
      </c>
      <c r="D23" s="5">
        <v>0</v>
      </c>
      <c r="E23" s="5">
        <v>0</v>
      </c>
      <c r="F23" s="5">
        <v>0</v>
      </c>
      <c r="G23" s="5">
        <v>0</v>
      </c>
      <c r="H23" s="5">
        <v>0</v>
      </c>
      <c r="I23" s="5">
        <v>0</v>
      </c>
    </row>
    <row r="24" spans="1:9" x14ac:dyDescent="0.3">
      <c r="A24" s="1" t="s">
        <v>10</v>
      </c>
      <c r="B24" s="5">
        <v>0</v>
      </c>
      <c r="C24" s="5">
        <v>0</v>
      </c>
      <c r="D24" s="5">
        <v>0</v>
      </c>
      <c r="E24" s="5">
        <v>0</v>
      </c>
      <c r="F24" s="5">
        <v>0</v>
      </c>
      <c r="G24" s="5"/>
      <c r="H24" s="5"/>
      <c r="I24" s="5"/>
    </row>
    <row r="25" spans="1:9" x14ac:dyDescent="0.3">
      <c r="A25" s="1" t="s">
        <v>20</v>
      </c>
      <c r="B25" s="5">
        <v>0.02</v>
      </c>
      <c r="C25" s="5">
        <v>30.14</v>
      </c>
      <c r="D25" s="5">
        <v>0</v>
      </c>
      <c r="E25" s="5">
        <v>0</v>
      </c>
      <c r="F25" s="5">
        <v>30.16</v>
      </c>
      <c r="G25" s="5">
        <v>0</v>
      </c>
      <c r="H25" s="8">
        <f>F25/$F$80</f>
        <v>4.6653486334906135E-4</v>
      </c>
      <c r="I25" s="5">
        <v>30.16</v>
      </c>
    </row>
    <row r="26" spans="1:9" x14ac:dyDescent="0.3">
      <c r="A26" s="1" t="s">
        <v>10</v>
      </c>
      <c r="B26" s="5">
        <v>0</v>
      </c>
      <c r="C26" s="5">
        <v>0</v>
      </c>
      <c r="D26" s="5">
        <v>0</v>
      </c>
      <c r="E26" s="5">
        <v>0</v>
      </c>
      <c r="F26" s="5">
        <v>0</v>
      </c>
      <c r="G26" s="5"/>
      <c r="H26" s="5"/>
      <c r="I26" s="5"/>
    </row>
    <row r="27" spans="1:9" x14ac:dyDescent="0.3">
      <c r="A27" s="1" t="s">
        <v>21</v>
      </c>
      <c r="B27" s="5">
        <v>31.99</v>
      </c>
      <c r="C27" s="5">
        <v>210.97</v>
      </c>
      <c r="D27" s="5">
        <v>0</v>
      </c>
      <c r="E27" s="5">
        <v>13.28</v>
      </c>
      <c r="F27" s="5">
        <v>256.24</v>
      </c>
      <c r="G27" s="8">
        <f>F27/F28-1</f>
        <v>3.5940974327875574E-2</v>
      </c>
      <c r="H27" s="8">
        <f>F27/$F$80</f>
        <v>3.9636900989576751E-3</v>
      </c>
      <c r="I27" s="5">
        <v>8.89</v>
      </c>
    </row>
    <row r="28" spans="1:9" x14ac:dyDescent="0.3">
      <c r="A28" s="1" t="s">
        <v>10</v>
      </c>
      <c r="B28" s="5">
        <v>25.35</v>
      </c>
      <c r="C28" s="5">
        <v>211.17</v>
      </c>
      <c r="D28" s="5">
        <v>0</v>
      </c>
      <c r="E28" s="5">
        <v>10.83</v>
      </c>
      <c r="F28" s="5">
        <v>247.35</v>
      </c>
      <c r="G28" s="5"/>
      <c r="H28" s="5"/>
      <c r="I28" s="5"/>
    </row>
    <row r="29" spans="1:9" x14ac:dyDescent="0.3">
      <c r="A29" s="1" t="s">
        <v>22</v>
      </c>
      <c r="B29" s="5">
        <v>65.12</v>
      </c>
      <c r="C29" s="5">
        <v>400.79</v>
      </c>
      <c r="D29" s="5">
        <v>0</v>
      </c>
      <c r="E29" s="5">
        <v>0</v>
      </c>
      <c r="F29" s="5">
        <v>465.91</v>
      </c>
      <c r="G29" s="8">
        <f>F29/F30-1</f>
        <v>0.22302139388371178</v>
      </c>
      <c r="H29" s="8">
        <f>F29/$F$80</f>
        <v>7.2070045816631694E-3</v>
      </c>
      <c r="I29" s="5">
        <v>84.96</v>
      </c>
    </row>
    <row r="30" spans="1:9" x14ac:dyDescent="0.3">
      <c r="A30" s="1" t="s">
        <v>10</v>
      </c>
      <c r="B30" s="5">
        <v>22.31</v>
      </c>
      <c r="C30" s="5">
        <v>358.64</v>
      </c>
      <c r="D30" s="5">
        <v>0</v>
      </c>
      <c r="E30" s="5">
        <v>0</v>
      </c>
      <c r="F30" s="5">
        <v>380.95</v>
      </c>
      <c r="G30" s="5"/>
      <c r="H30" s="5"/>
      <c r="I30" s="5"/>
    </row>
    <row r="31" spans="1:9" x14ac:dyDescent="0.3">
      <c r="A31" s="1" t="s">
        <v>23</v>
      </c>
      <c r="B31" s="5">
        <v>1082.55</v>
      </c>
      <c r="C31" s="5">
        <v>1675.54</v>
      </c>
      <c r="D31" s="5">
        <v>240.62</v>
      </c>
      <c r="E31" s="5">
        <v>2.31</v>
      </c>
      <c r="F31" s="5">
        <v>3001.02</v>
      </c>
      <c r="G31" s="8">
        <f>F31/F32-1</f>
        <v>-9.4597449235562792E-3</v>
      </c>
      <c r="H31" s="8">
        <f>F31/$F$80</f>
        <v>4.6421765769489393E-2</v>
      </c>
      <c r="I31" s="5">
        <v>-28.66</v>
      </c>
    </row>
    <row r="32" spans="1:9" x14ac:dyDescent="0.3">
      <c r="A32" s="1" t="s">
        <v>10</v>
      </c>
      <c r="B32" s="5">
        <v>1020.48</v>
      </c>
      <c r="C32" s="5">
        <v>1469.48</v>
      </c>
      <c r="D32" s="5">
        <v>537.76</v>
      </c>
      <c r="E32" s="5">
        <v>1.96</v>
      </c>
      <c r="F32" s="5">
        <v>3029.68</v>
      </c>
      <c r="G32" s="5"/>
      <c r="H32" s="5"/>
      <c r="I32" s="5"/>
    </row>
    <row r="33" spans="1:9" x14ac:dyDescent="0.3">
      <c r="A33" s="1" t="s">
        <v>24</v>
      </c>
      <c r="B33" s="5">
        <v>30.05</v>
      </c>
      <c r="C33" s="5">
        <v>50.3</v>
      </c>
      <c r="D33" s="5">
        <v>0</v>
      </c>
      <c r="E33" s="5">
        <v>0</v>
      </c>
      <c r="F33" s="5">
        <v>80.349999999999994</v>
      </c>
      <c r="G33" s="8">
        <f>F33/F34-1</f>
        <v>0.7490204614714846</v>
      </c>
      <c r="H33" s="8">
        <f>F33/$F$80</f>
        <v>1.2429070381331923E-3</v>
      </c>
      <c r="I33" s="5">
        <v>34.409999999999997</v>
      </c>
    </row>
    <row r="34" spans="1:9" x14ac:dyDescent="0.3">
      <c r="A34" s="1" t="s">
        <v>10</v>
      </c>
      <c r="B34" s="5">
        <v>25.15</v>
      </c>
      <c r="C34" s="5">
        <v>20.79</v>
      </c>
      <c r="D34" s="5">
        <v>0</v>
      </c>
      <c r="E34" s="5">
        <v>0</v>
      </c>
      <c r="F34" s="5">
        <v>45.94</v>
      </c>
      <c r="G34" s="5"/>
      <c r="H34" s="5"/>
      <c r="I34" s="5"/>
    </row>
    <row r="35" spans="1:9" x14ac:dyDescent="0.3">
      <c r="A35" s="1" t="s">
        <v>25</v>
      </c>
      <c r="B35" s="5">
        <v>1.3</v>
      </c>
      <c r="C35" s="5">
        <v>105.2</v>
      </c>
      <c r="D35" s="5">
        <v>0</v>
      </c>
      <c r="E35" s="5">
        <v>0</v>
      </c>
      <c r="F35" s="5">
        <v>106.5</v>
      </c>
      <c r="G35" s="8">
        <f>F35/F36-1</f>
        <v>45.304347826086961</v>
      </c>
      <c r="H35" s="8">
        <f>F35/$F$80</f>
        <v>1.6474125645449282E-3</v>
      </c>
      <c r="I35" s="5">
        <v>104.2</v>
      </c>
    </row>
    <row r="36" spans="1:9" x14ac:dyDescent="0.3">
      <c r="A36" s="1" t="s">
        <v>10</v>
      </c>
      <c r="B36" s="5">
        <v>0.94</v>
      </c>
      <c r="C36" s="5">
        <v>1.36</v>
      </c>
      <c r="D36" s="5">
        <v>0</v>
      </c>
      <c r="E36" s="5">
        <v>0</v>
      </c>
      <c r="F36" s="5">
        <v>2.2999999999999998</v>
      </c>
      <c r="G36" s="5"/>
      <c r="H36" s="5"/>
      <c r="I36" s="5"/>
    </row>
    <row r="37" spans="1:9" x14ac:dyDescent="0.3">
      <c r="A37" s="1" t="s">
        <v>26</v>
      </c>
      <c r="B37" s="5">
        <v>67.33</v>
      </c>
      <c r="C37" s="5">
        <v>568.54</v>
      </c>
      <c r="D37" s="5">
        <v>0</v>
      </c>
      <c r="E37" s="5">
        <v>0.57999999999999996</v>
      </c>
      <c r="F37" s="5">
        <v>636.45000000000005</v>
      </c>
      <c r="G37" s="8">
        <f>F37/F38-1</f>
        <v>0.28058350100603624</v>
      </c>
      <c r="H37" s="8">
        <f>F37/$F$80</f>
        <v>9.8450302976959593E-3</v>
      </c>
      <c r="I37" s="5">
        <v>139.44999999999999</v>
      </c>
    </row>
    <row r="38" spans="1:9" x14ac:dyDescent="0.3">
      <c r="A38" s="1" t="s">
        <v>10</v>
      </c>
      <c r="B38" s="5">
        <v>68.260000000000005</v>
      </c>
      <c r="C38" s="5">
        <v>427.84</v>
      </c>
      <c r="D38" s="5">
        <v>0</v>
      </c>
      <c r="E38" s="5">
        <v>0.9</v>
      </c>
      <c r="F38" s="5">
        <v>497</v>
      </c>
      <c r="G38" s="5"/>
      <c r="H38" s="5"/>
      <c r="I38" s="5"/>
    </row>
    <row r="39" spans="1:9" x14ac:dyDescent="0.3">
      <c r="A39" s="1" t="s">
        <v>27</v>
      </c>
      <c r="B39" s="5">
        <v>183.31</v>
      </c>
      <c r="C39" s="5">
        <v>1737.15</v>
      </c>
      <c r="D39" s="5">
        <v>0</v>
      </c>
      <c r="E39" s="5">
        <v>0.67</v>
      </c>
      <c r="F39" s="5">
        <v>1921.13</v>
      </c>
      <c r="G39" s="8">
        <f>F39/F40-1</f>
        <v>0.40487908327056532</v>
      </c>
      <c r="H39" s="8">
        <f>F39/$F$80</f>
        <v>2.971731173825538E-2</v>
      </c>
      <c r="I39" s="5">
        <v>553.66</v>
      </c>
    </row>
    <row r="40" spans="1:9" x14ac:dyDescent="0.3">
      <c r="A40" s="1" t="s">
        <v>10</v>
      </c>
      <c r="B40" s="5">
        <v>132.06</v>
      </c>
      <c r="C40" s="5">
        <v>1234.8900000000001</v>
      </c>
      <c r="D40" s="5">
        <v>0</v>
      </c>
      <c r="E40" s="5">
        <v>0.52</v>
      </c>
      <c r="F40" s="5">
        <v>1367.47</v>
      </c>
      <c r="G40" s="5"/>
      <c r="H40" s="5"/>
      <c r="I40" s="5"/>
    </row>
    <row r="41" spans="1:9" x14ac:dyDescent="0.3">
      <c r="A41" s="1" t="s">
        <v>28</v>
      </c>
      <c r="B41" s="5">
        <v>4.0199999999999996</v>
      </c>
      <c r="C41" s="5">
        <v>16.37</v>
      </c>
      <c r="D41" s="5">
        <v>0</v>
      </c>
      <c r="E41" s="5">
        <v>0</v>
      </c>
      <c r="F41" s="5">
        <v>20.39</v>
      </c>
      <c r="G41" s="8">
        <f>F41/F42-1</f>
        <v>2.6606822262118492</v>
      </c>
      <c r="H41" s="8">
        <f>F41/$F$80</f>
        <v>3.1540602996310877E-4</v>
      </c>
      <c r="I41" s="5">
        <v>14.82</v>
      </c>
    </row>
    <row r="42" spans="1:9" x14ac:dyDescent="0.3">
      <c r="A42" s="1" t="s">
        <v>10</v>
      </c>
      <c r="B42" s="5">
        <v>3.48</v>
      </c>
      <c r="C42" s="5">
        <v>2.09</v>
      </c>
      <c r="D42" s="5">
        <v>0</v>
      </c>
      <c r="E42" s="5">
        <v>0</v>
      </c>
      <c r="F42" s="5">
        <v>5.57</v>
      </c>
      <c r="G42" s="5"/>
      <c r="H42" s="5"/>
      <c r="I42" s="5"/>
    </row>
    <row r="43" spans="1:9" x14ac:dyDescent="0.3">
      <c r="A43" s="1" t="s">
        <v>29</v>
      </c>
      <c r="B43" s="5">
        <v>811.44</v>
      </c>
      <c r="C43" s="5">
        <v>1842.6</v>
      </c>
      <c r="D43" s="5">
        <v>20.36</v>
      </c>
      <c r="E43" s="5">
        <v>266.27999999999997</v>
      </c>
      <c r="F43" s="5">
        <v>2940.68</v>
      </c>
      <c r="G43" s="8">
        <f>F43/F44-1</f>
        <v>0.77754405053344211</v>
      </c>
      <c r="H43" s="8">
        <f>F43/$F$80</f>
        <v>4.5488386669539707E-2</v>
      </c>
      <c r="I43" s="5">
        <v>1286.33</v>
      </c>
    </row>
    <row r="44" spans="1:9" x14ac:dyDescent="0.3">
      <c r="A44" s="1" t="s">
        <v>10</v>
      </c>
      <c r="B44" s="5">
        <v>551.20000000000005</v>
      </c>
      <c r="C44" s="5">
        <v>857.21</v>
      </c>
      <c r="D44" s="5">
        <v>23.89</v>
      </c>
      <c r="E44" s="5">
        <v>222.05</v>
      </c>
      <c r="F44" s="5">
        <v>1654.35</v>
      </c>
      <c r="G44" s="5"/>
      <c r="H44" s="5"/>
      <c r="I44" s="5"/>
    </row>
    <row r="45" spans="1:9" x14ac:dyDescent="0.3">
      <c r="A45" s="1" t="s">
        <v>30</v>
      </c>
      <c r="B45" s="5">
        <v>1537.55</v>
      </c>
      <c r="C45" s="5">
        <v>6832.92</v>
      </c>
      <c r="D45" s="5">
        <v>1616.56</v>
      </c>
      <c r="E45" s="5">
        <v>2.85</v>
      </c>
      <c r="F45" s="5">
        <v>9989.8799999999992</v>
      </c>
      <c r="G45" s="8">
        <f>F45/F46-1</f>
        <v>3.193883907035544E-2</v>
      </c>
      <c r="H45" s="8">
        <f>F45/$F$80</f>
        <v>0.15453008291357825</v>
      </c>
      <c r="I45" s="5">
        <v>309.19</v>
      </c>
    </row>
    <row r="46" spans="1:9" x14ac:dyDescent="0.3">
      <c r="A46" s="1" t="s">
        <v>10</v>
      </c>
      <c r="B46" s="5">
        <v>1418.28</v>
      </c>
      <c r="C46" s="5">
        <v>6632.68</v>
      </c>
      <c r="D46" s="5">
        <v>1626.43</v>
      </c>
      <c r="E46" s="5">
        <v>3.3</v>
      </c>
      <c r="F46" s="5">
        <v>9680.69</v>
      </c>
      <c r="G46" s="5"/>
      <c r="H46" s="5"/>
      <c r="I46" s="5"/>
    </row>
    <row r="47" spans="1:9" x14ac:dyDescent="0.3">
      <c r="A47" s="1" t="s">
        <v>31</v>
      </c>
      <c r="B47" s="5">
        <v>831.32</v>
      </c>
      <c r="C47" s="5">
        <v>2397.37</v>
      </c>
      <c r="D47" s="5">
        <v>483.27</v>
      </c>
      <c r="E47" s="5">
        <v>1.57</v>
      </c>
      <c r="F47" s="5">
        <v>3713.53</v>
      </c>
      <c r="G47" s="8">
        <f>F47/F48-1</f>
        <v>1.7815394145039187E-2</v>
      </c>
      <c r="H47" s="8">
        <f>F47/$F$80</f>
        <v>5.7443342542859412E-2</v>
      </c>
      <c r="I47" s="5">
        <v>65</v>
      </c>
    </row>
    <row r="48" spans="1:9" x14ac:dyDescent="0.3">
      <c r="A48" s="1" t="s">
        <v>10</v>
      </c>
      <c r="B48" s="5">
        <v>782.7</v>
      </c>
      <c r="C48" s="5">
        <v>2721.83</v>
      </c>
      <c r="D48" s="5">
        <v>142.33000000000001</v>
      </c>
      <c r="E48" s="5">
        <v>1.67</v>
      </c>
      <c r="F48" s="5">
        <v>3648.53</v>
      </c>
      <c r="G48" s="5"/>
      <c r="H48" s="5"/>
      <c r="I48" s="5"/>
    </row>
    <row r="49" spans="1:9" x14ac:dyDescent="0.3">
      <c r="A49" s="1" t="s">
        <v>32</v>
      </c>
      <c r="B49" s="5">
        <v>746.56</v>
      </c>
      <c r="C49" s="5">
        <v>2660.87</v>
      </c>
      <c r="D49" s="5">
        <v>605.83000000000004</v>
      </c>
      <c r="E49" s="5">
        <v>1.66</v>
      </c>
      <c r="F49" s="5">
        <v>4014.92</v>
      </c>
      <c r="G49" s="8">
        <f>F49/F50-1</f>
        <v>0.22578379979178065</v>
      </c>
      <c r="H49" s="8">
        <f>F49/$F$80</f>
        <v>6.2105442757208668E-2</v>
      </c>
      <c r="I49" s="5">
        <v>739.53</v>
      </c>
    </row>
    <row r="50" spans="1:9" x14ac:dyDescent="0.3">
      <c r="A50" s="1" t="s">
        <v>10</v>
      </c>
      <c r="B50" s="5">
        <v>739.55</v>
      </c>
      <c r="C50" s="5">
        <v>2383.83</v>
      </c>
      <c r="D50" s="5">
        <v>150</v>
      </c>
      <c r="E50" s="5">
        <v>2.0099999999999998</v>
      </c>
      <c r="F50" s="5">
        <v>3275.39</v>
      </c>
      <c r="G50" s="5"/>
      <c r="H50" s="5"/>
      <c r="I50" s="5"/>
    </row>
    <row r="51" spans="1:9" x14ac:dyDescent="0.3">
      <c r="A51" s="1" t="s">
        <v>33</v>
      </c>
      <c r="B51" s="5">
        <v>42.19</v>
      </c>
      <c r="C51" s="5">
        <v>478</v>
      </c>
      <c r="D51" s="5">
        <v>2.74</v>
      </c>
      <c r="E51" s="5">
        <v>8.2200000000000006</v>
      </c>
      <c r="F51" s="5">
        <v>531.15</v>
      </c>
      <c r="G51" s="8">
        <f>F51/F52-1</f>
        <v>-0.21335584484826953</v>
      </c>
      <c r="H51" s="8">
        <f>F51/$F$80</f>
        <v>8.2161801282444932E-3</v>
      </c>
      <c r="I51" s="5">
        <v>-144.06</v>
      </c>
    </row>
    <row r="52" spans="1:9" x14ac:dyDescent="0.3">
      <c r="A52" s="1" t="s">
        <v>10</v>
      </c>
      <c r="B52" s="5">
        <v>42.55</v>
      </c>
      <c r="C52" s="5">
        <v>623.95000000000005</v>
      </c>
      <c r="D52" s="5">
        <v>1.51</v>
      </c>
      <c r="E52" s="5">
        <v>7.2</v>
      </c>
      <c r="F52" s="5">
        <v>675.21</v>
      </c>
      <c r="G52" s="5"/>
      <c r="H52" s="5"/>
      <c r="I52" s="5"/>
    </row>
    <row r="53" spans="1:9" x14ac:dyDescent="0.3">
      <c r="A53" s="1" t="s">
        <v>34</v>
      </c>
      <c r="B53" s="5">
        <v>3.63</v>
      </c>
      <c r="C53" s="5">
        <v>181.44</v>
      </c>
      <c r="D53" s="5">
        <v>0</v>
      </c>
      <c r="E53" s="5">
        <v>0.79</v>
      </c>
      <c r="F53" s="5">
        <v>185.86</v>
      </c>
      <c r="G53" s="8">
        <f>F53/F54-1</f>
        <v>0.21294785616393663</v>
      </c>
      <c r="H53" s="8">
        <f>F53/$F$80</f>
        <v>2.875005626726013E-3</v>
      </c>
      <c r="I53" s="5">
        <v>32.630000000000003</v>
      </c>
    </row>
    <row r="54" spans="1:9" x14ac:dyDescent="0.3">
      <c r="A54" s="1" t="s">
        <v>10</v>
      </c>
      <c r="B54" s="5">
        <v>3.25</v>
      </c>
      <c r="C54" s="5">
        <v>149.49</v>
      </c>
      <c r="D54" s="5">
        <v>0</v>
      </c>
      <c r="E54" s="5">
        <v>0.49</v>
      </c>
      <c r="F54" s="5">
        <v>153.22999999999999</v>
      </c>
      <c r="G54" s="5"/>
      <c r="H54" s="5"/>
      <c r="I54" s="5"/>
    </row>
    <row r="55" spans="1:9" x14ac:dyDescent="0.3">
      <c r="A55" s="1" t="s">
        <v>35</v>
      </c>
      <c r="B55" s="5">
        <v>45.07</v>
      </c>
      <c r="C55" s="5">
        <v>277.06</v>
      </c>
      <c r="D55" s="5">
        <v>0</v>
      </c>
      <c r="E55" s="5">
        <v>3.49</v>
      </c>
      <c r="F55" s="5">
        <v>325.62</v>
      </c>
      <c r="G55" s="8">
        <f>F55/F56-1</f>
        <v>-0.12882253792439191</v>
      </c>
      <c r="H55" s="8">
        <f>F55/$F$80</f>
        <v>5.0369059086114512E-3</v>
      </c>
      <c r="I55" s="5">
        <v>-48.15</v>
      </c>
    </row>
    <row r="56" spans="1:9" x14ac:dyDescent="0.3">
      <c r="A56" s="1" t="s">
        <v>10</v>
      </c>
      <c r="B56" s="5">
        <v>27.88</v>
      </c>
      <c r="C56" s="5">
        <v>345.15</v>
      </c>
      <c r="D56" s="5">
        <v>0</v>
      </c>
      <c r="E56" s="5">
        <v>0.74</v>
      </c>
      <c r="F56" s="5">
        <v>373.77</v>
      </c>
      <c r="G56" s="5"/>
      <c r="H56" s="5"/>
      <c r="I56" s="5"/>
    </row>
    <row r="57" spans="1:9" x14ac:dyDescent="0.3">
      <c r="A57" s="2" t="s">
        <v>36</v>
      </c>
      <c r="B57" s="4">
        <f>SUM(B5+B7+B9+B11+B13+B15+B17+B19+B21+B23+B25+B27+B29+B31+B33+B35+B37+B39+B41+B43+B45+B47+B49+B51+B53+B55)</f>
        <v>10454.459999999999</v>
      </c>
      <c r="C57" s="4">
        <f t="shared" ref="C57:F57" si="0">SUM(C5+C7+C9+C11+C13+C15+C17+C19+C21+C23+C25+C27+C29+C31+C33+C35+C37+C39+C41+C43+C45+C47+C49+C51+C53+C55)</f>
        <v>29118.39</v>
      </c>
      <c r="D57" s="4">
        <f t="shared" si="0"/>
        <v>3581.14</v>
      </c>
      <c r="E57" s="4">
        <f t="shared" si="0"/>
        <v>653.05000000000007</v>
      </c>
      <c r="F57" s="4">
        <f t="shared" si="0"/>
        <v>43807.040000000001</v>
      </c>
      <c r="G57" s="9">
        <f>F57/F58-1</f>
        <v>0.16485593473175131</v>
      </c>
      <c r="H57" s="9">
        <f>F57/$F$80</f>
        <v>0.67763632029598353</v>
      </c>
      <c r="I57" s="4">
        <f>SUM(I5+I7+I9+I11+I13+I15+I17+I19+I21+I23+I25+I27+I29+I31+I33+I35+I37+I39+I41+I43+I45+I47+I49+I51+I53+I55)</f>
        <v>6199.7799999999988</v>
      </c>
    </row>
    <row r="58" spans="1:9" x14ac:dyDescent="0.3">
      <c r="A58" s="1" t="s">
        <v>37</v>
      </c>
      <c r="B58" s="5">
        <f>SUM(B6+B8+B10+B12+B14+B16+B18+B20+B22+B24+B26+B28+B30+B32+B34+B36+B38+B40+B42+B44+B46+B48+B50+B52+B54+B56)</f>
        <v>8326.6099999999969</v>
      </c>
      <c r="C58" s="5">
        <f t="shared" ref="C58:F58" si="1">SUM(C6+C8+C10+C12+C14+C16+C18+C20+C22+C24+C26+C28+C30+C32+C34+C36+C38+C40+C42+C44+C46+C48+C50+C52+C54+C56)</f>
        <v>25494.640000000007</v>
      </c>
      <c r="D58" s="5">
        <f t="shared" si="1"/>
        <v>3177.9000000000005</v>
      </c>
      <c r="E58" s="5">
        <f t="shared" si="1"/>
        <v>608.1099999999999</v>
      </c>
      <c r="F58" s="5">
        <f t="shared" si="1"/>
        <v>37607.26</v>
      </c>
      <c r="G58" s="5"/>
      <c r="H58" s="5"/>
      <c r="I58" s="5"/>
    </row>
    <row r="59" spans="1:9" x14ac:dyDescent="0.3">
      <c r="A59" s="1" t="s">
        <v>38</v>
      </c>
      <c r="B59" s="6">
        <f t="shared" ref="B59:F59" si="2">(B57-B58)/B58</f>
        <v>0.25554817626861387</v>
      </c>
      <c r="C59" s="6">
        <f t="shared" si="2"/>
        <v>0.14213771992858074</v>
      </c>
      <c r="D59" s="6">
        <f t="shared" si="2"/>
        <v>0.12688882595424628</v>
      </c>
      <c r="E59" s="6">
        <f t="shared" si="2"/>
        <v>7.3901103418789652E-2</v>
      </c>
      <c r="F59" s="6">
        <f t="shared" si="2"/>
        <v>0.16485593473175122</v>
      </c>
      <c r="G59" s="5"/>
      <c r="H59" s="5"/>
      <c r="I59" s="5"/>
    </row>
    <row r="60" spans="1:9" x14ac:dyDescent="0.3">
      <c r="A60" s="2" t="s">
        <v>39</v>
      </c>
      <c r="B60" s="5"/>
      <c r="C60" s="5"/>
      <c r="D60" s="5"/>
      <c r="E60" s="5"/>
      <c r="F60" s="5"/>
      <c r="G60" s="5"/>
      <c r="H60" s="5"/>
      <c r="I60" s="5"/>
    </row>
    <row r="61" spans="1:9" x14ac:dyDescent="0.3">
      <c r="A61" s="1" t="s">
        <v>75</v>
      </c>
      <c r="B61" s="5">
        <v>2862.89</v>
      </c>
      <c r="C61" s="5">
        <v>926.97</v>
      </c>
      <c r="D61" s="5">
        <v>0</v>
      </c>
      <c r="E61" s="5">
        <v>7.91</v>
      </c>
      <c r="F61" s="5">
        <v>3797.77</v>
      </c>
      <c r="G61" s="8">
        <f>F61/F62-1</f>
        <v>0.33594464534466484</v>
      </c>
      <c r="H61" s="8">
        <f>F61/$F$80</f>
        <v>5.8746422678420576E-2</v>
      </c>
      <c r="I61" s="5">
        <v>955.01</v>
      </c>
    </row>
    <row r="62" spans="1:9" x14ac:dyDescent="0.3">
      <c r="A62" s="1" t="s">
        <v>10</v>
      </c>
      <c r="B62" s="5">
        <v>1945.69</v>
      </c>
      <c r="C62" s="5">
        <v>889.08</v>
      </c>
      <c r="D62" s="5">
        <v>0</v>
      </c>
      <c r="E62" s="5">
        <v>7.99</v>
      </c>
      <c r="F62" s="5">
        <v>2842.76</v>
      </c>
      <c r="G62" s="5"/>
      <c r="H62" s="5"/>
      <c r="I62" s="5"/>
    </row>
    <row r="63" spans="1:9" x14ac:dyDescent="0.3">
      <c r="A63" s="1" t="s">
        <v>40</v>
      </c>
      <c r="B63" s="5">
        <v>1153.8499999999999</v>
      </c>
      <c r="C63" s="5">
        <v>1860.16</v>
      </c>
      <c r="D63" s="5">
        <v>0</v>
      </c>
      <c r="E63" s="5">
        <v>5.46</v>
      </c>
      <c r="F63" s="5">
        <v>3019.47</v>
      </c>
      <c r="G63" s="8">
        <f>F63/F64-1</f>
        <v>0.42227236115101818</v>
      </c>
      <c r="H63" s="8">
        <f>F63/$F$80</f>
        <v>4.6707162594051395E-2</v>
      </c>
      <c r="I63" s="5">
        <v>896.48</v>
      </c>
    </row>
    <row r="64" spans="1:9" x14ac:dyDescent="0.3">
      <c r="A64" s="1" t="s">
        <v>10</v>
      </c>
      <c r="B64" s="5">
        <v>663.25</v>
      </c>
      <c r="C64" s="5">
        <v>1442.57</v>
      </c>
      <c r="D64" s="5">
        <v>0</v>
      </c>
      <c r="E64" s="5">
        <v>17.170000000000002</v>
      </c>
      <c r="F64" s="5">
        <v>2122.9899999999998</v>
      </c>
      <c r="G64" s="5"/>
      <c r="H64" s="5"/>
      <c r="I64" s="5"/>
    </row>
    <row r="65" spans="1:9" x14ac:dyDescent="0.3">
      <c r="A65" s="1" t="s">
        <v>41</v>
      </c>
      <c r="B65" s="5">
        <v>3325.62</v>
      </c>
      <c r="C65" s="5">
        <v>1641.72</v>
      </c>
      <c r="D65" s="5">
        <v>0</v>
      </c>
      <c r="E65" s="5">
        <v>69.84</v>
      </c>
      <c r="F65" s="5">
        <v>5037.18</v>
      </c>
      <c r="G65" s="8">
        <f>F65/F66-1</f>
        <v>0.41546701436210731</v>
      </c>
      <c r="H65" s="8">
        <f>F65/$F$80</f>
        <v>7.7918437764079071E-2</v>
      </c>
      <c r="I65" s="5">
        <v>1478.51</v>
      </c>
    </row>
    <row r="66" spans="1:9" x14ac:dyDescent="0.3">
      <c r="A66" s="1" t="s">
        <v>10</v>
      </c>
      <c r="B66" s="5">
        <v>2215.37</v>
      </c>
      <c r="C66" s="5">
        <v>1283.21</v>
      </c>
      <c r="D66" s="5">
        <v>0</v>
      </c>
      <c r="E66" s="5">
        <v>60.09</v>
      </c>
      <c r="F66" s="5">
        <v>3558.67</v>
      </c>
      <c r="G66" s="5"/>
      <c r="H66" s="5"/>
      <c r="I66" s="5"/>
    </row>
    <row r="67" spans="1:9" x14ac:dyDescent="0.3">
      <c r="A67" s="1" t="s">
        <v>42</v>
      </c>
      <c r="B67" s="5">
        <v>70.959999999999994</v>
      </c>
      <c r="C67" s="5">
        <v>35.590000000000003</v>
      </c>
      <c r="D67" s="5">
        <v>0</v>
      </c>
      <c r="E67" s="5">
        <v>0.01</v>
      </c>
      <c r="F67" s="5">
        <v>106.56</v>
      </c>
      <c r="G67" s="8">
        <f>F67/F68-1</f>
        <v>2.4846304774362329</v>
      </c>
      <c r="H67" s="8">
        <f>F67/$F$80</f>
        <v>1.6483406842996014E-3</v>
      </c>
      <c r="I67" s="5">
        <v>75.98</v>
      </c>
    </row>
    <row r="68" spans="1:9" x14ac:dyDescent="0.3">
      <c r="A68" s="1" t="s">
        <v>10</v>
      </c>
      <c r="B68" s="5">
        <v>18.52</v>
      </c>
      <c r="C68" s="5">
        <v>12.06</v>
      </c>
      <c r="D68" s="5">
        <v>0</v>
      </c>
      <c r="E68" s="5">
        <v>0</v>
      </c>
      <c r="F68" s="5">
        <v>30.58</v>
      </c>
      <c r="G68" s="5"/>
      <c r="H68" s="5"/>
      <c r="I68" s="5"/>
    </row>
    <row r="69" spans="1:9" x14ac:dyDescent="0.3">
      <c r="A69" s="1" t="s">
        <v>43</v>
      </c>
      <c r="B69" s="5">
        <v>539.98</v>
      </c>
      <c r="C69" s="5">
        <v>560.48</v>
      </c>
      <c r="D69" s="5">
        <v>0</v>
      </c>
      <c r="E69" s="5">
        <v>0.83</v>
      </c>
      <c r="F69" s="5">
        <v>1101.29</v>
      </c>
      <c r="G69" s="8">
        <f>F69/F70-1</f>
        <v>0.36119694460237817</v>
      </c>
      <c r="H69" s="8">
        <f>F69/$F$80</f>
        <v>1.7035483410400787E-2</v>
      </c>
      <c r="I69" s="5">
        <v>292.23</v>
      </c>
    </row>
    <row r="70" spans="1:9" x14ac:dyDescent="0.3">
      <c r="A70" s="1" t="s">
        <v>10</v>
      </c>
      <c r="B70" s="5">
        <v>363.53</v>
      </c>
      <c r="C70" s="5">
        <v>444.98</v>
      </c>
      <c r="D70" s="5">
        <v>0</v>
      </c>
      <c r="E70" s="5">
        <v>0.55000000000000004</v>
      </c>
      <c r="F70" s="5">
        <v>809.06</v>
      </c>
      <c r="G70" s="5"/>
      <c r="H70" s="5"/>
      <c r="I70" s="5"/>
    </row>
    <row r="71" spans="1:9" x14ac:dyDescent="0.3">
      <c r="A71" s="1" t="s">
        <v>44</v>
      </c>
      <c r="B71" s="5">
        <v>5.69</v>
      </c>
      <c r="C71" s="5">
        <v>26.55</v>
      </c>
      <c r="D71" s="5">
        <v>0</v>
      </c>
      <c r="E71" s="5">
        <v>0</v>
      </c>
      <c r="F71" s="5">
        <v>32.24</v>
      </c>
      <c r="G71" s="8">
        <f>F71/F72-1</f>
        <v>3.11749680715198</v>
      </c>
      <c r="H71" s="8">
        <f>F71/$F$80</f>
        <v>4.9870968151106564E-4</v>
      </c>
      <c r="I71" s="5">
        <v>24.41</v>
      </c>
    </row>
    <row r="72" spans="1:9" x14ac:dyDescent="0.3">
      <c r="A72" s="1" t="s">
        <v>10</v>
      </c>
      <c r="B72" s="5">
        <v>7.83</v>
      </c>
      <c r="C72" s="5">
        <v>0</v>
      </c>
      <c r="D72" s="5">
        <v>0</v>
      </c>
      <c r="E72" s="5">
        <v>0</v>
      </c>
      <c r="F72" s="5">
        <v>7.83</v>
      </c>
      <c r="G72" s="5"/>
      <c r="H72" s="5"/>
      <c r="I72" s="5"/>
    </row>
    <row r="73" spans="1:9" x14ac:dyDescent="0.3">
      <c r="A73" s="1" t="s">
        <v>45</v>
      </c>
      <c r="B73" s="5">
        <v>0.18</v>
      </c>
      <c r="C73" s="5">
        <v>0</v>
      </c>
      <c r="D73" s="5">
        <v>0</v>
      </c>
      <c r="E73" s="5">
        <v>0</v>
      </c>
      <c r="F73" s="5">
        <v>0.18</v>
      </c>
      <c r="G73" s="5">
        <v>0</v>
      </c>
      <c r="H73" s="5">
        <v>0</v>
      </c>
      <c r="I73" s="5">
        <v>0.18</v>
      </c>
    </row>
    <row r="74" spans="1:9" x14ac:dyDescent="0.3">
      <c r="A74" s="1" t="s">
        <v>10</v>
      </c>
      <c r="B74" s="5">
        <v>0</v>
      </c>
      <c r="C74" s="5">
        <v>0</v>
      </c>
      <c r="D74" s="5">
        <v>0</v>
      </c>
      <c r="E74" s="5">
        <v>0</v>
      </c>
      <c r="F74" s="5">
        <v>0</v>
      </c>
      <c r="G74" s="5"/>
      <c r="H74" s="5"/>
      <c r="I74" s="5"/>
    </row>
    <row r="75" spans="1:9" x14ac:dyDescent="0.3">
      <c r="A75" s="1" t="s">
        <v>46</v>
      </c>
      <c r="B75" s="5">
        <v>7556.56</v>
      </c>
      <c r="C75" s="5">
        <v>185.25</v>
      </c>
      <c r="D75" s="5">
        <v>0</v>
      </c>
      <c r="E75" s="5">
        <v>3.29</v>
      </c>
      <c r="F75" s="5">
        <v>7745.1</v>
      </c>
      <c r="G75" s="8">
        <f>F75/F76-1</f>
        <v>0.19556542799763532</v>
      </c>
      <c r="H75" s="8">
        <f>F75/$F$80</f>
        <v>0.11980633853198989</v>
      </c>
      <c r="I75" s="5">
        <v>1266.9100000000001</v>
      </c>
    </row>
    <row r="76" spans="1:9" x14ac:dyDescent="0.3">
      <c r="A76" s="1" t="s">
        <v>10</v>
      </c>
      <c r="B76" s="5">
        <v>6169.24</v>
      </c>
      <c r="C76" s="5">
        <v>303.95</v>
      </c>
      <c r="D76" s="5">
        <v>0</v>
      </c>
      <c r="E76" s="5">
        <v>5</v>
      </c>
      <c r="F76" s="5">
        <v>6478.19</v>
      </c>
      <c r="G76" s="5"/>
      <c r="H76" s="5"/>
      <c r="I76" s="5"/>
    </row>
    <row r="77" spans="1:9" x14ac:dyDescent="0.3">
      <c r="A77" s="2" t="s">
        <v>47</v>
      </c>
      <c r="B77" s="4">
        <f>SUM(B61+B63+B65+B67+B69+B71+B73+B75)</f>
        <v>15515.73</v>
      </c>
      <c r="C77" s="4">
        <f>SUM(C61+C63+C65+C67+C69+C71+C73+C75)</f>
        <v>5236.72</v>
      </c>
      <c r="D77" s="4">
        <v>0</v>
      </c>
      <c r="E77" s="4">
        <f t="shared" ref="E77:F77" si="3">SUM(E61+E63+E65+E67+E69+E71+E73+E75)</f>
        <v>87.340000000000018</v>
      </c>
      <c r="F77" s="4">
        <f t="shared" si="3"/>
        <v>20839.79</v>
      </c>
      <c r="G77" s="9">
        <f>F77/F78-1</f>
        <v>0.3148066129634679</v>
      </c>
      <c r="H77" s="9">
        <f>F77/$F$80</f>
        <v>0.32236367970401641</v>
      </c>
      <c r="I77" s="4">
        <f>SUM(I61+I63+I65+I67+I69+I71+I73+I75)</f>
        <v>4989.71</v>
      </c>
    </row>
    <row r="78" spans="1:9" x14ac:dyDescent="0.3">
      <c r="A78" s="1" t="s">
        <v>37</v>
      </c>
      <c r="B78" s="5">
        <f>SUM(B62+B64+B66+B68+B70+B72+B74+B76)</f>
        <v>11383.43</v>
      </c>
      <c r="C78" s="5">
        <f>SUM(C62+C64+C66+C68+C70+C72+C74+C76)</f>
        <v>4375.8500000000004</v>
      </c>
      <c r="D78" s="5">
        <v>0</v>
      </c>
      <c r="E78" s="5">
        <f>SUM(E62+E64+E66+E68+E70+E72+E74+E76)</f>
        <v>90.8</v>
      </c>
      <c r="F78" s="5">
        <f>SUM(F62+F64+F66+F68+F70+F72+F74+F76)</f>
        <v>15850.079999999998</v>
      </c>
      <c r="G78" s="5"/>
      <c r="H78" s="5"/>
      <c r="I78" s="5"/>
    </row>
    <row r="79" spans="1:9" x14ac:dyDescent="0.3">
      <c r="A79" s="1" t="s">
        <v>38</v>
      </c>
      <c r="B79" s="6">
        <f t="shared" ref="B79:C79" si="4">(B77-B78)/B78</f>
        <v>0.36301009449700128</v>
      </c>
      <c r="C79" s="6">
        <f t="shared" si="4"/>
        <v>0.19673206348480862</v>
      </c>
      <c r="D79" s="5">
        <v>0</v>
      </c>
      <c r="E79" s="6">
        <f t="shared" ref="E79:F79" si="5">(E77-E78)/E78</f>
        <v>-3.8105726872246469E-2</v>
      </c>
      <c r="F79" s="6">
        <f t="shared" si="5"/>
        <v>0.3148066129634679</v>
      </c>
      <c r="G79" s="5"/>
      <c r="H79" s="5"/>
      <c r="I79" s="5"/>
    </row>
    <row r="80" spans="1:9" x14ac:dyDescent="0.3">
      <c r="A80" s="2" t="s">
        <v>48</v>
      </c>
      <c r="B80" s="4">
        <f>SUM(B57+B77)</f>
        <v>25970.19</v>
      </c>
      <c r="C80" s="4">
        <f>SUM(C57+C77)</f>
        <v>34355.11</v>
      </c>
      <c r="D80" s="4">
        <f t="shared" ref="D80:F80" si="6">SUM(D57+D77)</f>
        <v>3581.14</v>
      </c>
      <c r="E80" s="4">
        <f t="shared" si="6"/>
        <v>740.3900000000001</v>
      </c>
      <c r="F80" s="4">
        <f t="shared" si="6"/>
        <v>64646.83</v>
      </c>
      <c r="G80" s="9">
        <f>F80/F81-1</f>
        <v>0.20931625105177343</v>
      </c>
      <c r="H80" s="9">
        <f>F80/$F$80</f>
        <v>1</v>
      </c>
      <c r="I80" s="4">
        <f>SUM(I57+I77)</f>
        <v>11189.489999999998</v>
      </c>
    </row>
    <row r="81" spans="1:9" x14ac:dyDescent="0.3">
      <c r="A81" s="1" t="s">
        <v>37</v>
      </c>
      <c r="B81" s="5">
        <f>SUM(B58+B78)</f>
        <v>19710.039999999997</v>
      </c>
      <c r="C81" s="5">
        <f>SUM(C58+C78)</f>
        <v>29870.490000000005</v>
      </c>
      <c r="D81" s="5">
        <f t="shared" ref="D81:F81" si="7">SUM(D58+D78)</f>
        <v>3177.9000000000005</v>
      </c>
      <c r="E81" s="5">
        <f t="shared" si="7"/>
        <v>698.90999999999985</v>
      </c>
      <c r="F81" s="5">
        <f t="shared" si="7"/>
        <v>53457.34</v>
      </c>
      <c r="G81" s="5"/>
      <c r="H81" s="5"/>
      <c r="I81" s="5"/>
    </row>
    <row r="82" spans="1:9" x14ac:dyDescent="0.3">
      <c r="A82" s="1" t="s">
        <v>38</v>
      </c>
      <c r="B82" s="8">
        <f>(B80-B81)/B81</f>
        <v>0.31761224228870172</v>
      </c>
      <c r="C82" s="8">
        <f t="shared" ref="C82:F82" si="8">(C80-C81)/C81</f>
        <v>0.15013546814933382</v>
      </c>
      <c r="D82" s="8">
        <f t="shared" si="8"/>
        <v>0.12688882595424628</v>
      </c>
      <c r="E82" s="8">
        <f t="shared" si="8"/>
        <v>5.9349558598389286E-2</v>
      </c>
      <c r="F82" s="8">
        <f t="shared" si="8"/>
        <v>0.20931625105177334</v>
      </c>
      <c r="G82" s="5"/>
      <c r="H82" s="5"/>
      <c r="I82" s="5"/>
    </row>
    <row r="83" spans="1:9" x14ac:dyDescent="0.3">
      <c r="A83" s="1" t="s">
        <v>49</v>
      </c>
      <c r="B83" s="8">
        <f>B80/$F$80</f>
        <v>0.40172410619360605</v>
      </c>
      <c r="C83" s="8">
        <f t="shared" ref="C83:F83" si="9">C80/$F$80</f>
        <v>0.53142760441617942</v>
      </c>
      <c r="D83" s="8">
        <f t="shared" si="9"/>
        <v>5.5395446304172993E-2</v>
      </c>
      <c r="E83" s="8">
        <f t="shared" si="9"/>
        <v>1.1452843086041498E-2</v>
      </c>
      <c r="F83" s="8">
        <f t="shared" si="9"/>
        <v>1</v>
      </c>
      <c r="G83" s="5"/>
      <c r="H83" s="5"/>
      <c r="I83" s="5"/>
    </row>
    <row r="84" spans="1:9" x14ac:dyDescent="0.3">
      <c r="A84" s="1" t="s">
        <v>50</v>
      </c>
      <c r="B84" s="8">
        <f>B81/$F$81</f>
        <v>0.36870596254882865</v>
      </c>
      <c r="C84" s="8">
        <f t="shared" ref="C84:F84" si="10">C81/$F$81</f>
        <v>0.55877247165683908</v>
      </c>
      <c r="D84" s="8">
        <f t="shared" si="10"/>
        <v>5.9447402358590994E-2</v>
      </c>
      <c r="E84" s="8">
        <f t="shared" si="10"/>
        <v>1.307416343574147E-2</v>
      </c>
      <c r="F84" s="8">
        <f t="shared" si="10"/>
        <v>1</v>
      </c>
      <c r="G84" s="5"/>
      <c r="H84" s="5"/>
      <c r="I84" s="5"/>
    </row>
    <row r="86" spans="1:9" ht="59.4" customHeight="1" x14ac:dyDescent="0.3">
      <c r="A86" s="17" t="s">
        <v>78</v>
      </c>
      <c r="B86" s="17"/>
      <c r="C86" s="17"/>
      <c r="D86" s="17"/>
      <c r="E86" s="17"/>
      <c r="F86" s="17"/>
      <c r="G86" s="17"/>
      <c r="H86" s="17"/>
      <c r="I86" s="17"/>
    </row>
  </sheetData>
  <mergeCells count="2">
    <mergeCell ref="A2:I2"/>
    <mergeCell ref="A86:I86"/>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63"/>
  <sheetViews>
    <sheetView workbookViewId="0">
      <selection activeCell="O5" sqref="O5"/>
    </sheetView>
  </sheetViews>
  <sheetFormatPr defaultRowHeight="14.4" x14ac:dyDescent="0.3"/>
  <cols>
    <col min="1" max="1" width="39.21875" customWidth="1"/>
    <col min="2" max="2" width="13.44140625" customWidth="1"/>
    <col min="3" max="3" width="9" bestFit="1" customWidth="1"/>
    <col min="4" max="4" width="9.6640625" customWidth="1"/>
    <col min="5" max="5" width="12.21875" bestFit="1" customWidth="1"/>
    <col min="6" max="6" width="9.44140625" bestFit="1" customWidth="1"/>
    <col min="7" max="7" width="9.109375" bestFit="1" customWidth="1"/>
    <col min="8" max="9" width="9" bestFit="1" customWidth="1"/>
  </cols>
  <sheetData>
    <row r="2" spans="1:9" ht="39.6" customHeight="1" x14ac:dyDescent="0.3">
      <c r="A2" s="16" t="s">
        <v>77</v>
      </c>
      <c r="B2" s="16"/>
      <c r="C2" s="16"/>
      <c r="D2" s="16"/>
      <c r="E2" s="16"/>
      <c r="F2" s="16"/>
      <c r="G2" s="16"/>
      <c r="H2" s="16"/>
      <c r="I2" s="16"/>
    </row>
    <row r="3" spans="1:9" ht="33.6" customHeight="1" x14ac:dyDescent="0.3">
      <c r="A3" s="1"/>
      <c r="B3" s="3" t="s">
        <v>51</v>
      </c>
      <c r="C3" s="3" t="s">
        <v>52</v>
      </c>
      <c r="D3" s="3" t="s">
        <v>53</v>
      </c>
      <c r="E3" s="3" t="s">
        <v>54</v>
      </c>
      <c r="F3" s="3" t="s">
        <v>4</v>
      </c>
      <c r="G3" s="3" t="s">
        <v>5</v>
      </c>
      <c r="H3" s="3" t="s">
        <v>6</v>
      </c>
      <c r="I3" s="3" t="s">
        <v>7</v>
      </c>
    </row>
    <row r="4" spans="1:9" x14ac:dyDescent="0.3">
      <c r="A4" s="2" t="s">
        <v>8</v>
      </c>
      <c r="B4" s="5"/>
      <c r="C4" s="5"/>
      <c r="D4" s="5"/>
      <c r="E4" s="5"/>
      <c r="F4" s="5"/>
      <c r="G4" s="5"/>
      <c r="H4" s="5"/>
      <c r="I4" s="5"/>
    </row>
    <row r="5" spans="1:9" x14ac:dyDescent="0.3">
      <c r="A5" s="1" t="s">
        <v>9</v>
      </c>
      <c r="B5" s="5">
        <v>0</v>
      </c>
      <c r="C5" s="5">
        <v>0</v>
      </c>
      <c r="D5" s="5">
        <v>0</v>
      </c>
      <c r="E5" s="5">
        <v>33.56</v>
      </c>
      <c r="F5" s="5">
        <v>33.56</v>
      </c>
      <c r="G5" s="7">
        <f>(F5-F6)/F6</f>
        <v>1.1863192182410425</v>
      </c>
      <c r="H5" s="8">
        <f>F5/$F$57</f>
        <v>1.0629739197638398E-2</v>
      </c>
      <c r="I5" s="5">
        <v>18.21</v>
      </c>
    </row>
    <row r="6" spans="1:9" x14ac:dyDescent="0.3">
      <c r="A6" s="1" t="s">
        <v>10</v>
      </c>
      <c r="B6" s="5">
        <v>0</v>
      </c>
      <c r="C6" s="5">
        <v>0</v>
      </c>
      <c r="D6" s="5">
        <v>0</v>
      </c>
      <c r="E6" s="5">
        <v>15.35</v>
      </c>
      <c r="F6" s="5">
        <v>15.35</v>
      </c>
      <c r="G6" s="5"/>
      <c r="H6" s="5"/>
      <c r="I6" s="5"/>
    </row>
    <row r="7" spans="1:9" x14ac:dyDescent="0.3">
      <c r="A7" s="1" t="s">
        <v>11</v>
      </c>
      <c r="B7" s="5">
        <v>39.700000000000003</v>
      </c>
      <c r="C7" s="5">
        <v>3.85</v>
      </c>
      <c r="D7" s="5">
        <v>46.4</v>
      </c>
      <c r="E7" s="5">
        <v>374.47</v>
      </c>
      <c r="F7" s="5">
        <v>464.42</v>
      </c>
      <c r="G7" s="8">
        <f>(F7-F8)/F8</f>
        <v>5.6298990948855029E-3</v>
      </c>
      <c r="H7" s="8">
        <f>F7/$F$57</f>
        <v>0.14709962688221767</v>
      </c>
      <c r="I7" s="5">
        <v>2.6</v>
      </c>
    </row>
    <row r="8" spans="1:9" x14ac:dyDescent="0.3">
      <c r="A8" s="1" t="s">
        <v>10</v>
      </c>
      <c r="B8" s="5">
        <v>37.729999999999997</v>
      </c>
      <c r="C8" s="5">
        <v>6.55</v>
      </c>
      <c r="D8" s="5">
        <v>56.73</v>
      </c>
      <c r="E8" s="5">
        <v>360.81</v>
      </c>
      <c r="F8" s="5">
        <v>461.82</v>
      </c>
      <c r="G8" s="5"/>
      <c r="H8" s="5"/>
      <c r="I8" s="5"/>
    </row>
    <row r="9" spans="1:9" x14ac:dyDescent="0.3">
      <c r="A9" s="1" t="s">
        <v>12</v>
      </c>
      <c r="B9" s="5">
        <v>5.18</v>
      </c>
      <c r="C9" s="5">
        <v>10.59</v>
      </c>
      <c r="D9" s="5">
        <v>0.76</v>
      </c>
      <c r="E9" s="5">
        <v>0</v>
      </c>
      <c r="F9" s="5">
        <v>16.53</v>
      </c>
      <c r="G9" s="8">
        <f>(F9-F10)/F10</f>
        <v>6.5764023210831815E-2</v>
      </c>
      <c r="H9" s="8">
        <f>F9/$F$57</f>
        <v>5.2356850100406058E-3</v>
      </c>
      <c r="I9" s="5">
        <v>1.02</v>
      </c>
    </row>
    <row r="10" spans="1:9" x14ac:dyDescent="0.3">
      <c r="A10" s="1" t="s">
        <v>10</v>
      </c>
      <c r="B10" s="5">
        <v>5.34</v>
      </c>
      <c r="C10" s="5">
        <v>9.4</v>
      </c>
      <c r="D10" s="5">
        <v>0.77</v>
      </c>
      <c r="E10" s="5">
        <v>0</v>
      </c>
      <c r="F10" s="5">
        <v>15.51</v>
      </c>
      <c r="G10" s="5"/>
      <c r="H10" s="5"/>
      <c r="I10" s="5"/>
    </row>
    <row r="11" spans="1:9" x14ac:dyDescent="0.3">
      <c r="A11" s="1" t="s">
        <v>13</v>
      </c>
      <c r="B11" s="5">
        <v>14.9</v>
      </c>
      <c r="C11" s="5">
        <v>0.21</v>
      </c>
      <c r="D11" s="5">
        <v>16.61</v>
      </c>
      <c r="E11" s="5">
        <v>0</v>
      </c>
      <c r="F11" s="5">
        <v>31.72</v>
      </c>
      <c r="G11" s="8">
        <f>(F11-F12)/F12</f>
        <v>-5.2285628921422168E-2</v>
      </c>
      <c r="H11" s="8">
        <f>F11/$F$57</f>
        <v>1.004694062422795E-2</v>
      </c>
      <c r="I11" s="5">
        <v>-1.75</v>
      </c>
    </row>
    <row r="12" spans="1:9" x14ac:dyDescent="0.3">
      <c r="A12" s="1" t="s">
        <v>10</v>
      </c>
      <c r="B12" s="5">
        <v>17.66</v>
      </c>
      <c r="C12" s="5">
        <v>0.32</v>
      </c>
      <c r="D12" s="5">
        <v>15.49</v>
      </c>
      <c r="E12" s="5">
        <v>0</v>
      </c>
      <c r="F12" s="5">
        <v>33.47</v>
      </c>
      <c r="G12" s="5"/>
      <c r="H12" s="5"/>
      <c r="I12" s="5"/>
    </row>
    <row r="13" spans="1:9" x14ac:dyDescent="0.3">
      <c r="A13" s="1" t="s">
        <v>14</v>
      </c>
      <c r="B13" s="5">
        <v>41.77</v>
      </c>
      <c r="C13" s="5">
        <v>0.12</v>
      </c>
      <c r="D13" s="5">
        <v>0</v>
      </c>
      <c r="E13" s="5">
        <v>56.97</v>
      </c>
      <c r="F13" s="5">
        <v>98.86</v>
      </c>
      <c r="G13" s="8">
        <f>(F13-F14)/F14</f>
        <v>-0.20261332472979515</v>
      </c>
      <c r="H13" s="8">
        <f>F13/$F$57</f>
        <v>3.1312753786607035E-2</v>
      </c>
      <c r="I13" s="5">
        <v>-25.12</v>
      </c>
    </row>
    <row r="14" spans="1:9" x14ac:dyDescent="0.3">
      <c r="A14" s="1" t="s">
        <v>10</v>
      </c>
      <c r="B14" s="5">
        <v>36.119999999999997</v>
      </c>
      <c r="C14" s="5">
        <v>0.82</v>
      </c>
      <c r="D14" s="5">
        <v>0</v>
      </c>
      <c r="E14" s="5">
        <v>87.04</v>
      </c>
      <c r="F14" s="5">
        <v>123.98</v>
      </c>
      <c r="G14" s="5"/>
      <c r="H14" s="5"/>
      <c r="I14" s="5"/>
    </row>
    <row r="15" spans="1:9" x14ac:dyDescent="0.3">
      <c r="A15" s="1" t="s">
        <v>15</v>
      </c>
      <c r="B15" s="5">
        <v>21.89</v>
      </c>
      <c r="C15" s="5">
        <v>4.13</v>
      </c>
      <c r="D15" s="5">
        <v>0.03</v>
      </c>
      <c r="E15" s="5">
        <v>318.58</v>
      </c>
      <c r="F15" s="5">
        <v>344.63</v>
      </c>
      <c r="G15" s="8">
        <f>(F15-F16)/F16</f>
        <v>-9.0004600874165966E-3</v>
      </c>
      <c r="H15" s="8">
        <f>F15/$F$57</f>
        <v>0.10915753932306678</v>
      </c>
      <c r="I15" s="5">
        <v>-3.13</v>
      </c>
    </row>
    <row r="16" spans="1:9" x14ac:dyDescent="0.3">
      <c r="A16" s="1" t="s">
        <v>10</v>
      </c>
      <c r="B16" s="5">
        <v>16.71</v>
      </c>
      <c r="C16" s="5">
        <v>5.31</v>
      </c>
      <c r="D16" s="5">
        <v>0.08</v>
      </c>
      <c r="E16" s="5">
        <v>325.66000000000003</v>
      </c>
      <c r="F16" s="5">
        <v>347.76</v>
      </c>
      <c r="G16" s="5"/>
      <c r="H16" s="5"/>
      <c r="I16" s="5"/>
    </row>
    <row r="17" spans="1:9" x14ac:dyDescent="0.3">
      <c r="A17" s="1" t="s">
        <v>16</v>
      </c>
      <c r="B17" s="5">
        <v>105.16</v>
      </c>
      <c r="C17" s="5">
        <v>4.21</v>
      </c>
      <c r="D17" s="5">
        <v>0.24</v>
      </c>
      <c r="E17" s="5">
        <v>387.26</v>
      </c>
      <c r="F17" s="5">
        <v>496.87</v>
      </c>
      <c r="G17" s="8">
        <f>(F17-F18)/F18</f>
        <v>2.3651084694781555E-2</v>
      </c>
      <c r="H17" s="8">
        <f>F17/$F$57</f>
        <v>0.1573777865056791</v>
      </c>
      <c r="I17" s="5">
        <v>11.48</v>
      </c>
    </row>
    <row r="18" spans="1:9" x14ac:dyDescent="0.3">
      <c r="A18" s="1" t="s">
        <v>10</v>
      </c>
      <c r="B18" s="5">
        <v>92.45</v>
      </c>
      <c r="C18" s="5">
        <v>9.6199999999999992</v>
      </c>
      <c r="D18" s="5">
        <v>0.1</v>
      </c>
      <c r="E18" s="5">
        <v>383.22</v>
      </c>
      <c r="F18" s="5">
        <v>485.39</v>
      </c>
      <c r="G18" s="5"/>
      <c r="H18" s="5"/>
      <c r="I18" s="5"/>
    </row>
    <row r="19" spans="1:9" x14ac:dyDescent="0.3">
      <c r="A19" s="1" t="s">
        <v>17</v>
      </c>
      <c r="B19" s="5">
        <v>33.69</v>
      </c>
      <c r="C19" s="5">
        <v>32.68</v>
      </c>
      <c r="D19" s="5">
        <v>2.21</v>
      </c>
      <c r="E19" s="5">
        <v>84.62</v>
      </c>
      <c r="F19" s="5">
        <v>153.19999999999999</v>
      </c>
      <c r="G19" s="8">
        <f>(F19-F20)/F20</f>
        <v>0.10893955845095897</v>
      </c>
      <c r="H19" s="8">
        <f>F19/$F$57</f>
        <v>4.8524316003522125E-2</v>
      </c>
      <c r="I19" s="5">
        <v>15.05</v>
      </c>
    </row>
    <row r="20" spans="1:9" x14ac:dyDescent="0.3">
      <c r="A20" s="1" t="s">
        <v>10</v>
      </c>
      <c r="B20" s="5">
        <v>30.99</v>
      </c>
      <c r="C20" s="5">
        <v>32.35</v>
      </c>
      <c r="D20" s="5">
        <v>2.63</v>
      </c>
      <c r="E20" s="5">
        <v>72.180000000000007</v>
      </c>
      <c r="F20" s="5">
        <v>138.15</v>
      </c>
      <c r="G20" s="5"/>
      <c r="H20" s="5"/>
      <c r="I20" s="5"/>
    </row>
    <row r="21" spans="1:9" x14ac:dyDescent="0.3">
      <c r="A21" s="1" t="s">
        <v>18</v>
      </c>
      <c r="B21" s="5">
        <v>9</v>
      </c>
      <c r="C21" s="5">
        <v>1.45</v>
      </c>
      <c r="D21" s="5">
        <v>0.56999999999999995</v>
      </c>
      <c r="E21" s="5">
        <v>29.17</v>
      </c>
      <c r="F21" s="5">
        <v>40.19</v>
      </c>
      <c r="G21" s="8">
        <f>(F21-F22)/F22</f>
        <v>-0.14160615121742851</v>
      </c>
      <c r="H21" s="8">
        <f>F21/$F$57</f>
        <v>1.2729714492046698E-2</v>
      </c>
      <c r="I21" s="5">
        <v>-6.63</v>
      </c>
    </row>
    <row r="22" spans="1:9" x14ac:dyDescent="0.3">
      <c r="A22" s="1" t="s">
        <v>10</v>
      </c>
      <c r="B22" s="5">
        <v>14.06</v>
      </c>
      <c r="C22" s="5">
        <v>2.57</v>
      </c>
      <c r="D22" s="5">
        <v>0.31</v>
      </c>
      <c r="E22" s="5">
        <v>29.88</v>
      </c>
      <c r="F22" s="5">
        <v>46.82</v>
      </c>
      <c r="G22" s="5"/>
      <c r="H22" s="5"/>
      <c r="I22" s="5"/>
    </row>
    <row r="23" spans="1:9" x14ac:dyDescent="0.3">
      <c r="A23" s="1" t="s">
        <v>19</v>
      </c>
      <c r="B23" s="5">
        <v>0</v>
      </c>
      <c r="C23" s="5">
        <v>0</v>
      </c>
      <c r="D23" s="5">
        <v>0</v>
      </c>
      <c r="E23" s="5">
        <v>0</v>
      </c>
      <c r="F23" s="5">
        <v>0</v>
      </c>
      <c r="G23" s="5">
        <v>0</v>
      </c>
      <c r="H23" s="5">
        <v>0</v>
      </c>
      <c r="I23" s="5">
        <v>0</v>
      </c>
    </row>
    <row r="24" spans="1:9" x14ac:dyDescent="0.3">
      <c r="A24" s="1" t="s">
        <v>10</v>
      </c>
      <c r="B24" s="5">
        <v>0</v>
      </c>
      <c r="C24" s="5">
        <v>0</v>
      </c>
      <c r="D24" s="5">
        <v>0</v>
      </c>
      <c r="E24" s="5">
        <v>0</v>
      </c>
      <c r="F24" s="5">
        <v>0</v>
      </c>
      <c r="G24" s="5"/>
      <c r="H24" s="5"/>
      <c r="I24" s="5"/>
    </row>
    <row r="25" spans="1:9" x14ac:dyDescent="0.3">
      <c r="A25" s="1" t="s">
        <v>20</v>
      </c>
      <c r="B25" s="5">
        <v>0</v>
      </c>
      <c r="C25" s="5">
        <v>0</v>
      </c>
      <c r="D25" s="5">
        <v>0</v>
      </c>
      <c r="E25" s="5">
        <v>0</v>
      </c>
      <c r="F25" s="5">
        <v>0</v>
      </c>
      <c r="G25" s="5">
        <v>0</v>
      </c>
      <c r="H25" s="5">
        <v>0</v>
      </c>
      <c r="I25" s="5">
        <v>0</v>
      </c>
    </row>
    <row r="26" spans="1:9" x14ac:dyDescent="0.3">
      <c r="A26" s="1" t="s">
        <v>10</v>
      </c>
      <c r="B26" s="5">
        <v>0</v>
      </c>
      <c r="C26" s="5">
        <v>0</v>
      </c>
      <c r="D26" s="5">
        <v>0</v>
      </c>
      <c r="E26" s="5">
        <v>0</v>
      </c>
      <c r="F26" s="5">
        <v>0</v>
      </c>
      <c r="G26" s="5"/>
      <c r="H26" s="5"/>
      <c r="I26" s="5"/>
    </row>
    <row r="27" spans="1:9" x14ac:dyDescent="0.3">
      <c r="A27" s="1" t="s">
        <v>21</v>
      </c>
      <c r="B27" s="5">
        <v>4.3</v>
      </c>
      <c r="C27" s="5">
        <v>0.2</v>
      </c>
      <c r="D27" s="5">
        <v>0</v>
      </c>
      <c r="E27" s="5">
        <v>28.19</v>
      </c>
      <c r="F27" s="5">
        <v>32.69</v>
      </c>
      <c r="G27" s="8">
        <f>(F27-F28)/F28</f>
        <v>0.7471940138963119</v>
      </c>
      <c r="H27" s="8">
        <f>F27/$F$57</f>
        <v>1.0354176828688891E-2</v>
      </c>
      <c r="I27" s="5">
        <v>13.98</v>
      </c>
    </row>
    <row r="28" spans="1:9" x14ac:dyDescent="0.3">
      <c r="A28" s="1" t="s">
        <v>10</v>
      </c>
      <c r="B28" s="5">
        <v>3.21</v>
      </c>
      <c r="C28" s="5">
        <v>0.33</v>
      </c>
      <c r="D28" s="5">
        <v>0</v>
      </c>
      <c r="E28" s="5">
        <v>15.17</v>
      </c>
      <c r="F28" s="5">
        <v>18.71</v>
      </c>
      <c r="G28" s="5"/>
      <c r="H28" s="5"/>
      <c r="I28" s="5"/>
    </row>
    <row r="29" spans="1:9" x14ac:dyDescent="0.3">
      <c r="A29" s="1" t="s">
        <v>22</v>
      </c>
      <c r="B29" s="5">
        <v>5.21</v>
      </c>
      <c r="C29" s="5">
        <v>0.16</v>
      </c>
      <c r="D29" s="5">
        <v>0</v>
      </c>
      <c r="E29" s="5">
        <v>42.8</v>
      </c>
      <c r="F29" s="5">
        <v>48.17</v>
      </c>
      <c r="G29" s="8">
        <f>(F29-F30)/F30</f>
        <v>1.2825904121110164E-2</v>
      </c>
      <c r="H29" s="8">
        <f>F29/$F$57</f>
        <v>1.5257286565859405E-2</v>
      </c>
      <c r="I29" s="5">
        <v>0.61</v>
      </c>
    </row>
    <row r="30" spans="1:9" x14ac:dyDescent="0.3">
      <c r="A30" s="1" t="s">
        <v>10</v>
      </c>
      <c r="B30" s="5">
        <v>5.25</v>
      </c>
      <c r="C30" s="5">
        <v>0.35</v>
      </c>
      <c r="D30" s="5">
        <v>0.01</v>
      </c>
      <c r="E30" s="5">
        <v>41.95</v>
      </c>
      <c r="F30" s="5">
        <v>47.56</v>
      </c>
      <c r="G30" s="5"/>
      <c r="H30" s="5"/>
      <c r="I30" s="5"/>
    </row>
    <row r="31" spans="1:9" x14ac:dyDescent="0.3">
      <c r="A31" s="1" t="s">
        <v>23</v>
      </c>
      <c r="B31" s="5">
        <v>24.48</v>
      </c>
      <c r="C31" s="5">
        <v>1.35</v>
      </c>
      <c r="D31" s="5">
        <v>1.1399999999999999</v>
      </c>
      <c r="E31" s="5">
        <v>115.36</v>
      </c>
      <c r="F31" s="5">
        <v>142.33000000000001</v>
      </c>
      <c r="G31" s="8">
        <f>(F31-F32)/F32</f>
        <v>0.17269506467825663</v>
      </c>
      <c r="H31" s="8">
        <f>F31/$F$57</f>
        <v>4.5081370083428884E-2</v>
      </c>
      <c r="I31" s="5">
        <v>20.96</v>
      </c>
    </row>
    <row r="32" spans="1:9" x14ac:dyDescent="0.3">
      <c r="A32" s="1" t="s">
        <v>10</v>
      </c>
      <c r="B32" s="5">
        <v>23.57</v>
      </c>
      <c r="C32" s="5">
        <v>0.76</v>
      </c>
      <c r="D32" s="5">
        <v>2.56</v>
      </c>
      <c r="E32" s="5">
        <v>94.48</v>
      </c>
      <c r="F32" s="5">
        <v>121.37</v>
      </c>
      <c r="G32" s="5"/>
      <c r="H32" s="5"/>
      <c r="I32" s="5"/>
    </row>
    <row r="33" spans="1:9" x14ac:dyDescent="0.3">
      <c r="A33" s="1" t="s">
        <v>24</v>
      </c>
      <c r="B33" s="5">
        <v>0</v>
      </c>
      <c r="C33" s="5">
        <v>0</v>
      </c>
      <c r="D33" s="5">
        <v>0</v>
      </c>
      <c r="E33" s="5">
        <v>0</v>
      </c>
      <c r="F33" s="5">
        <v>0</v>
      </c>
      <c r="G33" s="5">
        <v>0</v>
      </c>
      <c r="H33" s="5">
        <v>0</v>
      </c>
      <c r="I33" s="5">
        <v>0</v>
      </c>
    </row>
    <row r="34" spans="1:9" x14ac:dyDescent="0.3">
      <c r="A34" s="1" t="s">
        <v>10</v>
      </c>
      <c r="B34" s="5">
        <v>0</v>
      </c>
      <c r="C34" s="5">
        <v>0</v>
      </c>
      <c r="D34" s="5">
        <v>0</v>
      </c>
      <c r="E34" s="5">
        <v>0</v>
      </c>
      <c r="F34" s="5">
        <v>0</v>
      </c>
      <c r="G34" s="5"/>
      <c r="H34" s="5"/>
      <c r="I34" s="5"/>
    </row>
    <row r="35" spans="1:9" x14ac:dyDescent="0.3">
      <c r="A35" s="1" t="s">
        <v>25</v>
      </c>
      <c r="B35" s="5">
        <v>2.83</v>
      </c>
      <c r="C35" s="5">
        <v>0.02</v>
      </c>
      <c r="D35" s="5">
        <v>1.91</v>
      </c>
      <c r="E35" s="5">
        <v>28.17</v>
      </c>
      <c r="F35" s="5">
        <v>32.93</v>
      </c>
      <c r="G35" s="8">
        <f>(F35-F36)/F36</f>
        <v>-6.2357630979498799E-2</v>
      </c>
      <c r="H35" s="8">
        <f>F35/$F$57</f>
        <v>1.0430194033916342E-2</v>
      </c>
      <c r="I35" s="5">
        <v>-2.19</v>
      </c>
    </row>
    <row r="36" spans="1:9" x14ac:dyDescent="0.3">
      <c r="A36" s="1" t="s">
        <v>10</v>
      </c>
      <c r="B36" s="5">
        <v>3.18</v>
      </c>
      <c r="C36" s="5">
        <v>0.02</v>
      </c>
      <c r="D36" s="5">
        <v>2.02</v>
      </c>
      <c r="E36" s="5">
        <v>29.9</v>
      </c>
      <c r="F36" s="5">
        <v>35.119999999999997</v>
      </c>
      <c r="G36" s="5"/>
      <c r="H36" s="5"/>
      <c r="I36" s="5"/>
    </row>
    <row r="37" spans="1:9" x14ac:dyDescent="0.3">
      <c r="A37" s="1" t="s">
        <v>26</v>
      </c>
      <c r="B37" s="5">
        <v>7.79</v>
      </c>
      <c r="C37" s="5">
        <v>11.02</v>
      </c>
      <c r="D37" s="5">
        <v>1.3</v>
      </c>
      <c r="E37" s="5">
        <v>0</v>
      </c>
      <c r="F37" s="5">
        <v>20.11</v>
      </c>
      <c r="G37" s="8">
        <f>(F37-F38)/F38</f>
        <v>0.72027373823781016</v>
      </c>
      <c r="H37" s="8">
        <f>F37/$F$57</f>
        <v>6.3696083213500652E-3</v>
      </c>
      <c r="I37" s="5">
        <v>8.42</v>
      </c>
    </row>
    <row r="38" spans="1:9" x14ac:dyDescent="0.3">
      <c r="A38" s="1" t="s">
        <v>10</v>
      </c>
      <c r="B38" s="5">
        <v>6.43</v>
      </c>
      <c r="C38" s="5">
        <v>5.1100000000000003</v>
      </c>
      <c r="D38" s="5">
        <v>0.15</v>
      </c>
      <c r="E38" s="5">
        <v>0</v>
      </c>
      <c r="F38" s="5">
        <v>11.69</v>
      </c>
      <c r="G38" s="5"/>
      <c r="H38" s="5"/>
      <c r="I38" s="5"/>
    </row>
    <row r="39" spans="1:9" x14ac:dyDescent="0.3">
      <c r="A39" s="1" t="s">
        <v>27</v>
      </c>
      <c r="B39" s="5">
        <v>5</v>
      </c>
      <c r="C39" s="5">
        <v>0.89</v>
      </c>
      <c r="D39" s="5">
        <v>0</v>
      </c>
      <c r="E39" s="5">
        <v>63.81</v>
      </c>
      <c r="F39" s="5">
        <v>69.7</v>
      </c>
      <c r="G39" s="8">
        <f>(F39-F40)/F40</f>
        <v>0.22862682883835725</v>
      </c>
      <c r="H39" s="8">
        <f>F39/$F$57</f>
        <v>2.2076663351471883E-2</v>
      </c>
      <c r="I39" s="5">
        <v>12.97</v>
      </c>
    </row>
    <row r="40" spans="1:9" x14ac:dyDescent="0.3">
      <c r="A40" s="1" t="s">
        <v>10</v>
      </c>
      <c r="B40" s="5">
        <v>4.6399999999999997</v>
      </c>
      <c r="C40" s="5">
        <v>2.61</v>
      </c>
      <c r="D40" s="5">
        <v>0.32</v>
      </c>
      <c r="E40" s="5">
        <v>49.16</v>
      </c>
      <c r="F40" s="5">
        <v>56.73</v>
      </c>
      <c r="G40" s="5"/>
      <c r="H40" s="5"/>
      <c r="I40" s="5"/>
    </row>
    <row r="41" spans="1:9" x14ac:dyDescent="0.3">
      <c r="A41" s="1" t="s">
        <v>28</v>
      </c>
      <c r="B41" s="5">
        <v>3.47</v>
      </c>
      <c r="C41" s="5">
        <v>0.01</v>
      </c>
      <c r="D41" s="5">
        <v>0</v>
      </c>
      <c r="E41" s="5">
        <v>2.13</v>
      </c>
      <c r="F41" s="5">
        <v>5.61</v>
      </c>
      <c r="G41" s="8">
        <f>(F41-F42)/F42</f>
        <v>0.24666666666666673</v>
      </c>
      <c r="H41" s="8">
        <f>F41/$F$57</f>
        <v>1.7769021721916393E-3</v>
      </c>
      <c r="I41" s="5">
        <v>1.1100000000000001</v>
      </c>
    </row>
    <row r="42" spans="1:9" x14ac:dyDescent="0.3">
      <c r="A42" s="1" t="s">
        <v>10</v>
      </c>
      <c r="B42" s="5">
        <v>2.86</v>
      </c>
      <c r="C42" s="5">
        <v>0.02</v>
      </c>
      <c r="D42" s="5">
        <v>0</v>
      </c>
      <c r="E42" s="5">
        <v>1.62</v>
      </c>
      <c r="F42" s="5">
        <v>4.5</v>
      </c>
      <c r="G42" s="5"/>
      <c r="H42" s="5"/>
      <c r="I42" s="5"/>
    </row>
    <row r="43" spans="1:9" x14ac:dyDescent="0.3">
      <c r="A43" s="1" t="s">
        <v>29</v>
      </c>
      <c r="B43" s="5">
        <v>41.3</v>
      </c>
      <c r="C43" s="5">
        <v>0</v>
      </c>
      <c r="D43" s="5">
        <v>11.66</v>
      </c>
      <c r="E43" s="5">
        <v>438.35</v>
      </c>
      <c r="F43" s="5">
        <v>491.31</v>
      </c>
      <c r="G43" s="8">
        <f>(F43-F44)/F44</f>
        <v>0.24502052607571839</v>
      </c>
      <c r="H43" s="8">
        <f>F43/$F$57</f>
        <v>0.15561672125124318</v>
      </c>
      <c r="I43" s="5">
        <v>96.69</v>
      </c>
    </row>
    <row r="44" spans="1:9" x14ac:dyDescent="0.3">
      <c r="A44" s="1" t="s">
        <v>10</v>
      </c>
      <c r="B44" s="5">
        <v>37.07</v>
      </c>
      <c r="C44" s="5">
        <v>0</v>
      </c>
      <c r="D44" s="5">
        <v>8.3699999999999992</v>
      </c>
      <c r="E44" s="5">
        <v>349.18</v>
      </c>
      <c r="F44" s="5">
        <v>394.62</v>
      </c>
      <c r="G44" s="5"/>
      <c r="H44" s="5"/>
      <c r="I44" s="5"/>
    </row>
    <row r="45" spans="1:9" x14ac:dyDescent="0.3">
      <c r="A45" s="1" t="s">
        <v>30</v>
      </c>
      <c r="B45" s="5">
        <v>59.03</v>
      </c>
      <c r="C45" s="5">
        <v>10.53</v>
      </c>
      <c r="D45" s="5">
        <v>6.45</v>
      </c>
      <c r="E45" s="5">
        <v>225.85</v>
      </c>
      <c r="F45" s="5">
        <v>301.86</v>
      </c>
      <c r="G45" s="8">
        <f>(F45-F46)/F46</f>
        <v>8.684381075826314E-2</v>
      </c>
      <c r="H45" s="8">
        <f>F45/$F$57</f>
        <v>9.5610639874825001E-2</v>
      </c>
      <c r="I45" s="5">
        <v>24.12</v>
      </c>
    </row>
    <row r="46" spans="1:9" x14ac:dyDescent="0.3">
      <c r="A46" s="1" t="s">
        <v>10</v>
      </c>
      <c r="B46" s="5">
        <v>57.66</v>
      </c>
      <c r="C46" s="5">
        <v>11.35</v>
      </c>
      <c r="D46" s="5">
        <v>7.79</v>
      </c>
      <c r="E46" s="5">
        <v>200.94</v>
      </c>
      <c r="F46" s="5">
        <v>277.74</v>
      </c>
      <c r="G46" s="5"/>
      <c r="H46" s="5"/>
      <c r="I46" s="5"/>
    </row>
    <row r="47" spans="1:9" x14ac:dyDescent="0.3">
      <c r="A47" s="1" t="s">
        <v>31</v>
      </c>
      <c r="B47" s="5">
        <v>22.43</v>
      </c>
      <c r="C47" s="5">
        <v>1.3</v>
      </c>
      <c r="D47" s="5">
        <v>3.89</v>
      </c>
      <c r="E47" s="5">
        <v>49.58</v>
      </c>
      <c r="F47" s="5">
        <v>77.2</v>
      </c>
      <c r="G47" s="8">
        <f>(F47-F48)/F48</f>
        <v>0.18223583460949475</v>
      </c>
      <c r="H47" s="8">
        <f>F47/$F$57</f>
        <v>2.4452201014829689E-2</v>
      </c>
      <c r="I47" s="5">
        <v>11.9</v>
      </c>
    </row>
    <row r="48" spans="1:9" x14ac:dyDescent="0.3">
      <c r="A48" s="1" t="s">
        <v>10</v>
      </c>
      <c r="B48" s="5">
        <v>23.14</v>
      </c>
      <c r="C48" s="5">
        <v>0.89</v>
      </c>
      <c r="D48" s="5">
        <v>4.05</v>
      </c>
      <c r="E48" s="5">
        <v>37.22</v>
      </c>
      <c r="F48" s="5">
        <v>65.3</v>
      </c>
      <c r="G48" s="5"/>
      <c r="H48" s="5"/>
      <c r="I48" s="5"/>
    </row>
    <row r="49" spans="1:9" x14ac:dyDescent="0.3">
      <c r="A49" s="1" t="s">
        <v>32</v>
      </c>
      <c r="B49" s="5">
        <v>31.81</v>
      </c>
      <c r="C49" s="5">
        <v>1.69</v>
      </c>
      <c r="D49" s="5">
        <v>25.23</v>
      </c>
      <c r="E49" s="5">
        <v>107.57</v>
      </c>
      <c r="F49" s="5">
        <v>166.3</v>
      </c>
      <c r="G49" s="8">
        <f>(F49-F50)/F50</f>
        <v>0.19735042119663063</v>
      </c>
      <c r="H49" s="8">
        <f>F49/$F$57</f>
        <v>5.2673588455520434E-2</v>
      </c>
      <c r="I49" s="5">
        <v>27.41</v>
      </c>
    </row>
    <row r="50" spans="1:9" x14ac:dyDescent="0.3">
      <c r="A50" s="1" t="s">
        <v>10</v>
      </c>
      <c r="B50" s="5">
        <v>31.15</v>
      </c>
      <c r="C50" s="5">
        <v>1.42</v>
      </c>
      <c r="D50" s="5">
        <v>25.27</v>
      </c>
      <c r="E50" s="5">
        <v>81.05</v>
      </c>
      <c r="F50" s="5">
        <v>138.88999999999999</v>
      </c>
      <c r="G50" s="5"/>
      <c r="H50" s="5"/>
      <c r="I50" s="5"/>
    </row>
    <row r="51" spans="1:9" x14ac:dyDescent="0.3">
      <c r="A51" s="1" t="s">
        <v>33</v>
      </c>
      <c r="B51" s="5">
        <v>1.32</v>
      </c>
      <c r="C51" s="5">
        <v>0.09</v>
      </c>
      <c r="D51" s="5">
        <v>0.37</v>
      </c>
      <c r="E51" s="5">
        <v>12.9</v>
      </c>
      <c r="F51" s="5">
        <v>14.68</v>
      </c>
      <c r="G51" s="8">
        <f>(F51-F52)/F52</f>
        <v>4.1873669268985086E-2</v>
      </c>
      <c r="H51" s="8">
        <f>F51/$F$57</f>
        <v>4.6497190530790126E-3</v>
      </c>
      <c r="I51" s="5">
        <v>0.59</v>
      </c>
    </row>
    <row r="52" spans="1:9" x14ac:dyDescent="0.3">
      <c r="A52" s="1" t="s">
        <v>10</v>
      </c>
      <c r="B52" s="5">
        <v>1.02</v>
      </c>
      <c r="C52" s="5">
        <v>0.1</v>
      </c>
      <c r="D52" s="5">
        <v>0.36</v>
      </c>
      <c r="E52" s="5">
        <v>12.61</v>
      </c>
      <c r="F52" s="5">
        <v>14.09</v>
      </c>
      <c r="G52" s="5"/>
      <c r="H52" s="5"/>
      <c r="I52" s="5"/>
    </row>
    <row r="53" spans="1:9" x14ac:dyDescent="0.3">
      <c r="A53" s="1" t="s">
        <v>34</v>
      </c>
      <c r="B53" s="5">
        <v>0.03</v>
      </c>
      <c r="C53" s="5">
        <v>0</v>
      </c>
      <c r="D53" s="5">
        <v>0</v>
      </c>
      <c r="E53" s="5">
        <v>0.68</v>
      </c>
      <c r="F53" s="5">
        <v>0.71</v>
      </c>
      <c r="G53" s="8">
        <f>(F53-F54)/F54</f>
        <v>34.5</v>
      </c>
      <c r="H53" s="8">
        <f>F53/$F$57</f>
        <v>2.2488423213120565E-4</v>
      </c>
      <c r="I53" s="5">
        <v>0.69</v>
      </c>
    </row>
    <row r="54" spans="1:9" x14ac:dyDescent="0.3">
      <c r="A54" s="1" t="s">
        <v>10</v>
      </c>
      <c r="B54" s="5">
        <v>0.02</v>
      </c>
      <c r="C54" s="5">
        <v>0</v>
      </c>
      <c r="D54" s="5">
        <v>0</v>
      </c>
      <c r="E54" s="5">
        <v>0</v>
      </c>
      <c r="F54" s="5">
        <v>0.02</v>
      </c>
      <c r="G54" s="5"/>
      <c r="H54" s="5"/>
      <c r="I54" s="5"/>
    </row>
    <row r="55" spans="1:9" x14ac:dyDescent="0.3">
      <c r="A55" s="1" t="s">
        <v>35</v>
      </c>
      <c r="B55" s="5">
        <v>5.65</v>
      </c>
      <c r="C55" s="5">
        <v>0</v>
      </c>
      <c r="D55" s="5">
        <v>0</v>
      </c>
      <c r="E55" s="5">
        <v>67.95</v>
      </c>
      <c r="F55" s="5">
        <v>73.599999999999994</v>
      </c>
      <c r="G55" s="8">
        <f>(F55-F56)/F56</f>
        <v>22.291139240506329</v>
      </c>
      <c r="H55" s="8">
        <f>F55/$F$57</f>
        <v>2.3311942936417938E-2</v>
      </c>
      <c r="I55" s="5">
        <v>70.44</v>
      </c>
    </row>
    <row r="56" spans="1:9" x14ac:dyDescent="0.3">
      <c r="A56" s="1" t="s">
        <v>10</v>
      </c>
      <c r="B56" s="5">
        <v>1.0900000000000001</v>
      </c>
      <c r="C56" s="5">
        <v>0</v>
      </c>
      <c r="D56" s="5">
        <v>0</v>
      </c>
      <c r="E56" s="5">
        <v>2.0699999999999998</v>
      </c>
      <c r="F56" s="5">
        <v>3.16</v>
      </c>
      <c r="G56" s="5"/>
      <c r="H56" s="5"/>
      <c r="I56" s="5"/>
    </row>
    <row r="57" spans="1:9" x14ac:dyDescent="0.3">
      <c r="A57" s="2" t="s">
        <v>36</v>
      </c>
      <c r="B57" s="4">
        <f>SUM(B5+B7+B9+B11+B13+B15+B17+B19+B21+B23+B25+B27+B29+B31+B33+B35+B37+B39+B41+B43+B45+B47+B49+B51+B53+B55)</f>
        <v>485.94</v>
      </c>
      <c r="C57" s="4">
        <f t="shared" ref="C57:F57" si="0">SUM(C5+C7+C9+C11+C13+C15+C17+C19+C21+C23+C25+C27+C29+C31+C33+C35+C37+C39+C41+C43+C45+C47+C49+C51+C53+C55)</f>
        <v>84.500000000000014</v>
      </c>
      <c r="D57" s="4">
        <f t="shared" si="0"/>
        <v>118.76999999999998</v>
      </c>
      <c r="E57" s="4">
        <f t="shared" si="0"/>
        <v>2467.9699999999998</v>
      </c>
      <c r="F57" s="4">
        <f t="shared" si="0"/>
        <v>3157.1800000000003</v>
      </c>
      <c r="G57" s="9">
        <f>(F57-F58)/F58</f>
        <v>0.10477823462514226</v>
      </c>
      <c r="H57" s="9">
        <f>F57/$F$57</f>
        <v>1</v>
      </c>
      <c r="I57" s="4">
        <f>SUM(I5+I7+I9+I11+I13+I15+I17+I19+I21+I23+I25+I27+I29+I31+I33+I35+I37+I39+I41+I43+I45+I47+I49+I51+I53+I55)</f>
        <v>299.43</v>
      </c>
    </row>
    <row r="58" spans="1:9" x14ac:dyDescent="0.3">
      <c r="A58" s="1" t="s">
        <v>37</v>
      </c>
      <c r="B58" s="5">
        <f>SUM(B6+B8+B10+B12+B14+B16+B18+B20+B22+B24+B26+B28+B30+B32+B34+B36+B38+B40+B42+B44+B46+B48+B50+B52+B54+B56)</f>
        <v>451.34999999999985</v>
      </c>
      <c r="C58" s="5">
        <f t="shared" ref="C58:F58" si="1">SUM(C6+C8+C10+C12+C14+C16+C18+C20+C22+C24+C26+C28+C30+C32+C34+C36+C38+C40+C42+C44+C46+C48+C50+C52+C54+C56)</f>
        <v>89.899999999999977</v>
      </c>
      <c r="D58" s="5">
        <f t="shared" si="1"/>
        <v>127.00999999999999</v>
      </c>
      <c r="E58" s="5">
        <f t="shared" si="1"/>
        <v>2189.4900000000007</v>
      </c>
      <c r="F58" s="5">
        <f t="shared" si="1"/>
        <v>2857.75</v>
      </c>
      <c r="G58" s="5"/>
      <c r="H58" s="5"/>
      <c r="I58" s="5"/>
    </row>
    <row r="59" spans="1:9" x14ac:dyDescent="0.3">
      <c r="A59" s="1" t="s">
        <v>38</v>
      </c>
      <c r="B59" s="8">
        <f>(B57-B58)/B58</f>
        <v>7.6636756397474595E-2</v>
      </c>
      <c r="C59" s="8">
        <f t="shared" ref="C59:F59" si="2">(C57-C58)/C58</f>
        <v>-6.0066740823136421E-2</v>
      </c>
      <c r="D59" s="8">
        <f t="shared" si="2"/>
        <v>-6.4876781355798829E-2</v>
      </c>
      <c r="E59" s="8">
        <f t="shared" si="2"/>
        <v>0.12718943680948486</v>
      </c>
      <c r="F59" s="8">
        <f t="shared" si="2"/>
        <v>0.10477823462514226</v>
      </c>
      <c r="G59" s="5"/>
      <c r="H59" s="5"/>
      <c r="I59" s="5"/>
    </row>
    <row r="60" spans="1:9" x14ac:dyDescent="0.3">
      <c r="A60" s="1" t="s">
        <v>49</v>
      </c>
      <c r="B60" s="8">
        <f>B57/$F$57</f>
        <v>0.15391583628427899</v>
      </c>
      <c r="C60" s="8">
        <f t="shared" ref="C60:F60" si="3">C57/$F$57</f>
        <v>2.6764391007164625E-2</v>
      </c>
      <c r="D60" s="8">
        <f t="shared" si="3"/>
        <v>3.7619014436934217E-2</v>
      </c>
      <c r="E60" s="8">
        <f t="shared" si="3"/>
        <v>0.781700758271622</v>
      </c>
      <c r="F60" s="8">
        <f t="shared" si="3"/>
        <v>1</v>
      </c>
      <c r="G60" s="5"/>
      <c r="H60" s="5"/>
      <c r="I60" s="5"/>
    </row>
    <row r="61" spans="1:9" x14ac:dyDescent="0.3">
      <c r="A61" s="1" t="s">
        <v>50</v>
      </c>
      <c r="B61" s="8">
        <f>B58/$F$58</f>
        <v>0.15793893797568012</v>
      </c>
      <c r="C61" s="8">
        <f t="shared" ref="C61:F61" si="4">C58/$F$58</f>
        <v>3.1458315108039536E-2</v>
      </c>
      <c r="D61" s="8">
        <f t="shared" si="4"/>
        <v>4.4444055638176883E-2</v>
      </c>
      <c r="E61" s="8">
        <f t="shared" si="4"/>
        <v>0.76615869127810365</v>
      </c>
      <c r="F61" s="8">
        <f t="shared" si="4"/>
        <v>1</v>
      </c>
      <c r="G61" s="5"/>
      <c r="H61" s="5"/>
      <c r="I61" s="5"/>
    </row>
    <row r="63" spans="1:9" ht="60" customHeight="1" x14ac:dyDescent="0.3">
      <c r="A63" s="17" t="s">
        <v>78</v>
      </c>
      <c r="B63" s="17"/>
      <c r="C63" s="17"/>
      <c r="D63" s="17"/>
      <c r="E63" s="17"/>
      <c r="F63" s="17"/>
      <c r="G63" s="17"/>
      <c r="H63" s="17"/>
      <c r="I63" s="17"/>
    </row>
  </sheetData>
  <mergeCells count="2">
    <mergeCell ref="A2:I2"/>
    <mergeCell ref="A63:I6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3"/>
  <sheetViews>
    <sheetView workbookViewId="0">
      <selection activeCell="P4" sqref="P4"/>
    </sheetView>
  </sheetViews>
  <sheetFormatPr defaultRowHeight="14.4" x14ac:dyDescent="0.3"/>
  <cols>
    <col min="1" max="1" width="38.6640625" customWidth="1"/>
    <col min="2" max="3" width="10" customWidth="1"/>
    <col min="4" max="4" width="12.5546875" customWidth="1"/>
    <col min="5" max="5" width="10.109375" bestFit="1" customWidth="1"/>
    <col min="6" max="6" width="9.109375" bestFit="1" customWidth="1"/>
    <col min="7" max="7" width="9" bestFit="1" customWidth="1"/>
    <col min="8" max="8" width="12.5546875" customWidth="1"/>
  </cols>
  <sheetData>
    <row r="1" spans="1:9" ht="51" customHeight="1" x14ac:dyDescent="0.3">
      <c r="A1" s="16" t="s">
        <v>76</v>
      </c>
      <c r="B1" s="16"/>
      <c r="C1" s="16"/>
      <c r="D1" s="16"/>
      <c r="E1" s="16"/>
      <c r="F1" s="16"/>
      <c r="G1" s="16"/>
      <c r="H1" s="16"/>
      <c r="I1" s="16"/>
    </row>
    <row r="2" spans="1:9" ht="34.200000000000003" customHeight="1" x14ac:dyDescent="0.3">
      <c r="A2" s="1"/>
      <c r="B2" s="3" t="s">
        <v>55</v>
      </c>
      <c r="C2" s="3" t="s">
        <v>56</v>
      </c>
      <c r="D2" s="3" t="s">
        <v>57</v>
      </c>
      <c r="E2" s="3" t="s">
        <v>4</v>
      </c>
      <c r="F2" s="3" t="s">
        <v>5</v>
      </c>
      <c r="G2" s="3" t="s">
        <v>6</v>
      </c>
      <c r="H2" s="3" t="s">
        <v>7</v>
      </c>
    </row>
    <row r="3" spans="1:9" x14ac:dyDescent="0.3">
      <c r="A3" s="2" t="s">
        <v>8</v>
      </c>
      <c r="B3" s="5"/>
      <c r="C3" s="5"/>
      <c r="D3" s="5"/>
      <c r="E3" s="5"/>
      <c r="F3" s="5"/>
      <c r="G3" s="5"/>
      <c r="H3" s="5"/>
    </row>
    <row r="4" spans="1:9" x14ac:dyDescent="0.3">
      <c r="A4" s="1" t="s">
        <v>9</v>
      </c>
      <c r="B4" s="5">
        <v>0</v>
      </c>
      <c r="C4" s="5">
        <v>0</v>
      </c>
      <c r="D4" s="5">
        <v>77.33</v>
      </c>
      <c r="E4" s="5">
        <v>77.33</v>
      </c>
      <c r="F4" s="7">
        <f>E4/E5-1</f>
        <v>1.2885469073690441</v>
      </c>
      <c r="G4" s="8">
        <f>E4/$E$67</f>
        <v>8.2454462382617263E-3</v>
      </c>
      <c r="H4" s="5">
        <v>43.54</v>
      </c>
    </row>
    <row r="5" spans="1:9" x14ac:dyDescent="0.3">
      <c r="A5" s="1" t="s">
        <v>10</v>
      </c>
      <c r="B5" s="5">
        <v>0</v>
      </c>
      <c r="C5" s="5">
        <v>0</v>
      </c>
      <c r="D5" s="5">
        <v>33.79</v>
      </c>
      <c r="E5" s="5">
        <v>33.79</v>
      </c>
      <c r="F5" s="5"/>
      <c r="G5" s="5"/>
      <c r="H5" s="5"/>
    </row>
    <row r="6" spans="1:9" x14ac:dyDescent="0.3">
      <c r="A6" s="1" t="s">
        <v>11</v>
      </c>
      <c r="B6" s="5">
        <v>749.44</v>
      </c>
      <c r="C6" s="5">
        <v>37.1</v>
      </c>
      <c r="D6" s="5">
        <v>567.82000000000005</v>
      </c>
      <c r="E6" s="5">
        <v>1354.36</v>
      </c>
      <c r="F6" s="7">
        <f>E6/E7-1</f>
        <v>0.18213478340563305</v>
      </c>
      <c r="G6" s="8">
        <f>E6/$E$67</f>
        <v>0.14441099918857042</v>
      </c>
      <c r="H6" s="5">
        <v>208.67</v>
      </c>
    </row>
    <row r="7" spans="1:9" x14ac:dyDescent="0.3">
      <c r="A7" s="1" t="s">
        <v>10</v>
      </c>
      <c r="B7" s="5">
        <v>705.88</v>
      </c>
      <c r="C7" s="5">
        <v>18.78</v>
      </c>
      <c r="D7" s="5">
        <v>421.03</v>
      </c>
      <c r="E7" s="5">
        <v>1145.69</v>
      </c>
      <c r="F7" s="5"/>
      <c r="G7" s="5"/>
      <c r="H7" s="5"/>
    </row>
    <row r="8" spans="1:9" x14ac:dyDescent="0.3">
      <c r="A8" s="1" t="s">
        <v>12</v>
      </c>
      <c r="B8" s="5">
        <v>0.04</v>
      </c>
      <c r="C8" s="5">
        <v>0</v>
      </c>
      <c r="D8" s="5">
        <v>19.77</v>
      </c>
      <c r="E8" s="5">
        <v>19.809999999999999</v>
      </c>
      <c r="F8" s="7">
        <f>E8/E9-1</f>
        <v>6.0944641950226863E-3</v>
      </c>
      <c r="G8" s="8">
        <f>E8/$E$67</f>
        <v>2.112275830595691E-3</v>
      </c>
      <c r="H8" s="5">
        <v>0.12</v>
      </c>
    </row>
    <row r="9" spans="1:9" x14ac:dyDescent="0.3">
      <c r="A9" s="1" t="s">
        <v>10</v>
      </c>
      <c r="B9" s="5">
        <v>0.63</v>
      </c>
      <c r="C9" s="5">
        <v>0</v>
      </c>
      <c r="D9" s="5">
        <v>19.059999999999999</v>
      </c>
      <c r="E9" s="5">
        <v>19.690000000000001</v>
      </c>
      <c r="F9" s="5"/>
      <c r="G9" s="5"/>
      <c r="H9" s="5"/>
    </row>
    <row r="10" spans="1:9" x14ac:dyDescent="0.3">
      <c r="A10" s="1" t="s">
        <v>13</v>
      </c>
      <c r="B10" s="5">
        <v>-1.54</v>
      </c>
      <c r="C10" s="5">
        <v>0</v>
      </c>
      <c r="D10" s="5">
        <v>111.41</v>
      </c>
      <c r="E10" s="5">
        <v>109.87</v>
      </c>
      <c r="F10" s="7">
        <f>E10/E11-1</f>
        <v>-0.51099341285383648</v>
      </c>
      <c r="G10" s="8">
        <f>E10/$E$67</f>
        <v>1.1715080540512297E-2</v>
      </c>
      <c r="H10" s="5">
        <v>-114.81</v>
      </c>
    </row>
    <row r="11" spans="1:9" x14ac:dyDescent="0.3">
      <c r="A11" s="1" t="s">
        <v>10</v>
      </c>
      <c r="B11" s="5">
        <v>115.93</v>
      </c>
      <c r="C11" s="5">
        <v>0</v>
      </c>
      <c r="D11" s="5">
        <v>108.75</v>
      </c>
      <c r="E11" s="5">
        <v>224.68</v>
      </c>
      <c r="F11" s="5"/>
      <c r="G11" s="5"/>
      <c r="H11" s="5"/>
    </row>
    <row r="12" spans="1:9" x14ac:dyDescent="0.3">
      <c r="A12" s="1" t="s">
        <v>14</v>
      </c>
      <c r="B12" s="5">
        <v>0</v>
      </c>
      <c r="C12" s="5">
        <v>0</v>
      </c>
      <c r="D12" s="5">
        <v>81.97</v>
      </c>
      <c r="E12" s="5">
        <v>81.97</v>
      </c>
      <c r="F12" s="7">
        <f>E12/E13-1</f>
        <v>-0.24880865102639305</v>
      </c>
      <c r="G12" s="8">
        <f>E12/$E$67</f>
        <v>8.7401943379065532E-3</v>
      </c>
      <c r="H12" s="5">
        <v>-27.15</v>
      </c>
    </row>
    <row r="13" spans="1:9" x14ac:dyDescent="0.3">
      <c r="A13" s="1" t="s">
        <v>10</v>
      </c>
      <c r="B13" s="5">
        <v>0</v>
      </c>
      <c r="C13" s="5">
        <v>0</v>
      </c>
      <c r="D13" s="5">
        <v>109.12</v>
      </c>
      <c r="E13" s="5">
        <v>109.12</v>
      </c>
      <c r="F13" s="5"/>
      <c r="G13" s="5"/>
      <c r="H13" s="5"/>
    </row>
    <row r="14" spans="1:9" x14ac:dyDescent="0.3">
      <c r="A14" s="1" t="s">
        <v>15</v>
      </c>
      <c r="B14" s="5">
        <v>573.64</v>
      </c>
      <c r="C14" s="5">
        <v>77.38</v>
      </c>
      <c r="D14" s="5">
        <v>99.56</v>
      </c>
      <c r="E14" s="5">
        <v>750.58</v>
      </c>
      <c r="F14" s="7">
        <f>E14/E15-1</f>
        <v>0.98382450112329844</v>
      </c>
      <c r="G14" s="8">
        <f>E14/$E$67</f>
        <v>8.0031902722287426E-2</v>
      </c>
      <c r="H14" s="5">
        <v>372.23</v>
      </c>
    </row>
    <row r="15" spans="1:9" x14ac:dyDescent="0.3">
      <c r="A15" s="1" t="s">
        <v>10</v>
      </c>
      <c r="B15" s="5">
        <v>219.57</v>
      </c>
      <c r="C15" s="5">
        <v>66.66</v>
      </c>
      <c r="D15" s="5">
        <v>92.12</v>
      </c>
      <c r="E15" s="5">
        <v>378.35</v>
      </c>
      <c r="F15" s="5"/>
      <c r="G15" s="5"/>
      <c r="H15" s="5"/>
    </row>
    <row r="16" spans="1:9" x14ac:dyDescent="0.3">
      <c r="A16" s="1" t="s">
        <v>16</v>
      </c>
      <c r="B16" s="5">
        <v>13.57</v>
      </c>
      <c r="C16" s="5">
        <v>105.88</v>
      </c>
      <c r="D16" s="5">
        <v>266.8</v>
      </c>
      <c r="E16" s="5">
        <v>386.25</v>
      </c>
      <c r="F16" s="7">
        <f>E16/E17-1</f>
        <v>-0.58696465807624443</v>
      </c>
      <c r="G16" s="8">
        <f>E16/$E$67</f>
        <v>4.1184580493063387E-2</v>
      </c>
      <c r="H16" s="5">
        <v>-548.9</v>
      </c>
    </row>
    <row r="17" spans="1:8" x14ac:dyDescent="0.3">
      <c r="A17" s="1" t="s">
        <v>10</v>
      </c>
      <c r="B17" s="5">
        <v>623.54</v>
      </c>
      <c r="C17" s="5">
        <v>60.83</v>
      </c>
      <c r="D17" s="5">
        <v>250.78</v>
      </c>
      <c r="E17" s="5">
        <v>935.15</v>
      </c>
      <c r="F17" s="5"/>
      <c r="G17" s="5"/>
      <c r="H17" s="5"/>
    </row>
    <row r="18" spans="1:8" x14ac:dyDescent="0.3">
      <c r="A18" s="1" t="s">
        <v>17</v>
      </c>
      <c r="B18" s="5">
        <v>647.70000000000005</v>
      </c>
      <c r="C18" s="5">
        <v>50.24</v>
      </c>
      <c r="D18" s="5">
        <v>182.69</v>
      </c>
      <c r="E18" s="5">
        <v>880.63</v>
      </c>
      <c r="F18" s="7">
        <f>E18/E19-1</f>
        <v>0.43210498926689667</v>
      </c>
      <c r="G18" s="8">
        <f>E18/$E$67</f>
        <v>9.3898710989272258E-2</v>
      </c>
      <c r="H18" s="5">
        <v>265.70999999999998</v>
      </c>
    </row>
    <row r="19" spans="1:8" x14ac:dyDescent="0.3">
      <c r="A19" s="1" t="s">
        <v>10</v>
      </c>
      <c r="B19" s="5">
        <v>340.79</v>
      </c>
      <c r="C19" s="5">
        <v>15.92</v>
      </c>
      <c r="D19" s="5">
        <v>258.20999999999998</v>
      </c>
      <c r="E19" s="5">
        <v>614.91999999999996</v>
      </c>
      <c r="F19" s="5"/>
      <c r="G19" s="5"/>
      <c r="H19" s="5"/>
    </row>
    <row r="20" spans="1:8" x14ac:dyDescent="0.3">
      <c r="A20" s="1" t="s">
        <v>18</v>
      </c>
      <c r="B20" s="5">
        <v>304.44</v>
      </c>
      <c r="C20" s="5">
        <v>0</v>
      </c>
      <c r="D20" s="5">
        <v>75.13</v>
      </c>
      <c r="E20" s="5">
        <v>379.57</v>
      </c>
      <c r="F20" s="7">
        <f>E20/E21-1</f>
        <v>-0.5624048881715471</v>
      </c>
      <c r="G20" s="8">
        <f>E20/$E$67</f>
        <v>4.0472313832367816E-2</v>
      </c>
      <c r="H20" s="5">
        <v>-487.83</v>
      </c>
    </row>
    <row r="21" spans="1:8" x14ac:dyDescent="0.3">
      <c r="A21" s="1" t="s">
        <v>10</v>
      </c>
      <c r="B21" s="5">
        <v>824.57</v>
      </c>
      <c r="C21" s="5">
        <v>0</v>
      </c>
      <c r="D21" s="5">
        <v>42.83</v>
      </c>
      <c r="E21" s="5">
        <v>867.4</v>
      </c>
      <c r="F21" s="5"/>
      <c r="G21" s="5"/>
      <c r="H21" s="5"/>
    </row>
    <row r="22" spans="1:8" x14ac:dyDescent="0.3">
      <c r="A22" s="1" t="s">
        <v>19</v>
      </c>
      <c r="B22" s="5">
        <v>0</v>
      </c>
      <c r="C22" s="5">
        <v>0</v>
      </c>
      <c r="D22" s="5">
        <v>0</v>
      </c>
      <c r="E22" s="5">
        <v>0</v>
      </c>
      <c r="F22" s="5">
        <v>0</v>
      </c>
      <c r="G22" s="5">
        <v>0</v>
      </c>
      <c r="H22" s="5">
        <v>0</v>
      </c>
    </row>
    <row r="23" spans="1:8" x14ac:dyDescent="0.3">
      <c r="A23" s="1" t="s">
        <v>10</v>
      </c>
      <c r="B23" s="5">
        <v>0</v>
      </c>
      <c r="C23" s="5">
        <v>0</v>
      </c>
      <c r="D23" s="5">
        <v>0</v>
      </c>
      <c r="E23" s="5">
        <v>0</v>
      </c>
      <c r="F23" s="5"/>
      <c r="G23" s="5"/>
      <c r="H23" s="5"/>
    </row>
    <row r="24" spans="1:8" x14ac:dyDescent="0.3">
      <c r="A24" s="1" t="s">
        <v>20</v>
      </c>
      <c r="B24" s="5">
        <v>16.670000000000002</v>
      </c>
      <c r="C24" s="5">
        <v>0</v>
      </c>
      <c r="D24" s="5">
        <v>8.8000000000000007</v>
      </c>
      <c r="E24" s="5">
        <v>25.47</v>
      </c>
      <c r="F24" s="7">
        <f>E24/E25-1</f>
        <v>-0.91310725982532748</v>
      </c>
      <c r="G24" s="8">
        <f>E24/$E$67</f>
        <v>2.7157832107658885E-3</v>
      </c>
      <c r="H24" s="5">
        <v>-267.64999999999998</v>
      </c>
    </row>
    <row r="25" spans="1:8" x14ac:dyDescent="0.3">
      <c r="A25" s="1" t="s">
        <v>10</v>
      </c>
      <c r="B25" s="5">
        <v>293.12</v>
      </c>
      <c r="C25" s="5">
        <v>0</v>
      </c>
      <c r="D25" s="5">
        <v>0</v>
      </c>
      <c r="E25" s="5">
        <v>293.12</v>
      </c>
      <c r="F25" s="5"/>
      <c r="G25" s="5"/>
      <c r="H25" s="5"/>
    </row>
    <row r="26" spans="1:8" x14ac:dyDescent="0.3">
      <c r="A26" s="1" t="s">
        <v>21</v>
      </c>
      <c r="B26" s="5">
        <v>0</v>
      </c>
      <c r="C26" s="5">
        <v>0</v>
      </c>
      <c r="D26" s="5">
        <v>27.11</v>
      </c>
      <c r="E26" s="5">
        <v>27.11</v>
      </c>
      <c r="F26" s="7">
        <f>E26/E27-1</f>
        <v>-0.12236969893169314</v>
      </c>
      <c r="G26" s="8">
        <f>E26/$E$67</f>
        <v>2.8906510735713874E-3</v>
      </c>
      <c r="H26" s="5">
        <v>-3.78</v>
      </c>
    </row>
    <row r="27" spans="1:8" x14ac:dyDescent="0.3">
      <c r="A27" s="1" t="s">
        <v>10</v>
      </c>
      <c r="B27" s="5">
        <v>0</v>
      </c>
      <c r="C27" s="5">
        <v>0</v>
      </c>
      <c r="D27" s="5">
        <v>30.89</v>
      </c>
      <c r="E27" s="5">
        <v>30.89</v>
      </c>
      <c r="F27" s="5"/>
      <c r="G27" s="5"/>
      <c r="H27" s="5"/>
    </row>
    <row r="28" spans="1:8" x14ac:dyDescent="0.3">
      <c r="A28" s="1" t="s">
        <v>22</v>
      </c>
      <c r="B28" s="5">
        <v>0</v>
      </c>
      <c r="C28" s="5">
        <v>0</v>
      </c>
      <c r="D28" s="5">
        <v>15.88</v>
      </c>
      <c r="E28" s="5">
        <v>15.88</v>
      </c>
      <c r="F28" s="7">
        <f>E28/E29-1</f>
        <v>1.5286624203821657</v>
      </c>
      <c r="G28" s="8">
        <f>E28/$E$67</f>
        <v>1.6932327203361725E-3</v>
      </c>
      <c r="H28" s="5">
        <v>9.6</v>
      </c>
    </row>
    <row r="29" spans="1:8" x14ac:dyDescent="0.3">
      <c r="A29" s="1" t="s">
        <v>10</v>
      </c>
      <c r="B29" s="5">
        <v>0</v>
      </c>
      <c r="C29" s="5">
        <v>0</v>
      </c>
      <c r="D29" s="5">
        <v>6.28</v>
      </c>
      <c r="E29" s="5">
        <v>6.28</v>
      </c>
      <c r="F29" s="5"/>
      <c r="G29" s="5"/>
      <c r="H29" s="5"/>
    </row>
    <row r="30" spans="1:8" x14ac:dyDescent="0.3">
      <c r="A30" s="1" t="s">
        <v>23</v>
      </c>
      <c r="B30" s="5">
        <v>0.08</v>
      </c>
      <c r="C30" s="5">
        <v>0</v>
      </c>
      <c r="D30" s="5">
        <v>231.75</v>
      </c>
      <c r="E30" s="5">
        <v>231.83</v>
      </c>
      <c r="F30" s="7">
        <f>E30/E31-1</f>
        <v>-2.7925699190741726E-2</v>
      </c>
      <c r="G30" s="8">
        <f>E30/$E$67</f>
        <v>2.4719278435487081E-2</v>
      </c>
      <c r="H30" s="5">
        <v>-6.66</v>
      </c>
    </row>
    <row r="31" spans="1:8" x14ac:dyDescent="0.3">
      <c r="A31" s="1" t="s">
        <v>10</v>
      </c>
      <c r="B31" s="5">
        <v>0.08</v>
      </c>
      <c r="C31" s="5">
        <v>0</v>
      </c>
      <c r="D31" s="5">
        <v>238.41</v>
      </c>
      <c r="E31" s="5">
        <v>238.49</v>
      </c>
      <c r="F31" s="5"/>
      <c r="G31" s="5"/>
      <c r="H31" s="5"/>
    </row>
    <row r="32" spans="1:8" x14ac:dyDescent="0.3">
      <c r="A32" s="1" t="s">
        <v>24</v>
      </c>
      <c r="B32" s="5">
        <v>0</v>
      </c>
      <c r="C32" s="5">
        <v>0</v>
      </c>
      <c r="D32" s="5">
        <v>0</v>
      </c>
      <c r="E32" s="5">
        <v>0</v>
      </c>
      <c r="F32" s="5">
        <v>0</v>
      </c>
      <c r="G32" s="5">
        <v>0</v>
      </c>
      <c r="H32" s="5">
        <v>0</v>
      </c>
    </row>
    <row r="33" spans="1:8" x14ac:dyDescent="0.3">
      <c r="A33" s="1" t="s">
        <v>10</v>
      </c>
      <c r="B33" s="5">
        <v>0</v>
      </c>
      <c r="C33" s="5">
        <v>0</v>
      </c>
      <c r="D33" s="5">
        <v>0</v>
      </c>
      <c r="E33" s="5">
        <v>0</v>
      </c>
      <c r="F33" s="5"/>
      <c r="G33" s="5"/>
      <c r="H33" s="5"/>
    </row>
    <row r="34" spans="1:8" x14ac:dyDescent="0.3">
      <c r="A34" s="1" t="s">
        <v>25</v>
      </c>
      <c r="B34" s="5">
        <v>0</v>
      </c>
      <c r="C34" s="5">
        <v>0</v>
      </c>
      <c r="D34" s="5">
        <v>4.04</v>
      </c>
      <c r="E34" s="5">
        <v>4.04</v>
      </c>
      <c r="F34" s="7">
        <f>E34/E35-1</f>
        <v>39.4</v>
      </c>
      <c r="G34" s="8">
        <f>E34/$E$67</f>
        <v>4.3077205227696076E-4</v>
      </c>
      <c r="H34" s="5">
        <v>3.94</v>
      </c>
    </row>
    <row r="35" spans="1:8" x14ac:dyDescent="0.3">
      <c r="A35" s="1" t="s">
        <v>10</v>
      </c>
      <c r="B35" s="5">
        <v>0</v>
      </c>
      <c r="C35" s="5">
        <v>0</v>
      </c>
      <c r="D35" s="5">
        <v>0.1</v>
      </c>
      <c r="E35" s="5">
        <v>0.1</v>
      </c>
      <c r="F35" s="5"/>
      <c r="G35" s="5"/>
      <c r="H35" s="5"/>
    </row>
    <row r="36" spans="1:8" x14ac:dyDescent="0.3">
      <c r="A36" s="1" t="s">
        <v>26</v>
      </c>
      <c r="B36" s="5">
        <v>0</v>
      </c>
      <c r="C36" s="5">
        <v>0</v>
      </c>
      <c r="D36" s="5">
        <v>10.050000000000001</v>
      </c>
      <c r="E36" s="5">
        <v>10.050000000000001</v>
      </c>
      <c r="F36" s="7">
        <f>E36/E37-1</f>
        <v>-5.2780395852968787E-2</v>
      </c>
      <c r="G36" s="8">
        <f>E36/$E$67</f>
        <v>1.0715987934117465E-3</v>
      </c>
      <c r="H36" s="5">
        <v>-0.56000000000000005</v>
      </c>
    </row>
    <row r="37" spans="1:8" x14ac:dyDescent="0.3">
      <c r="A37" s="1" t="s">
        <v>10</v>
      </c>
      <c r="B37" s="5">
        <v>0</v>
      </c>
      <c r="C37" s="5">
        <v>0</v>
      </c>
      <c r="D37" s="5">
        <v>10.61</v>
      </c>
      <c r="E37" s="5">
        <v>10.61</v>
      </c>
      <c r="F37" s="5"/>
      <c r="G37" s="5"/>
      <c r="H37" s="5"/>
    </row>
    <row r="38" spans="1:8" x14ac:dyDescent="0.3">
      <c r="A38" s="1" t="s">
        <v>27</v>
      </c>
      <c r="B38" s="5">
        <v>1163.6500000000001</v>
      </c>
      <c r="C38" s="5">
        <v>16.47</v>
      </c>
      <c r="D38" s="5">
        <v>101.51</v>
      </c>
      <c r="E38" s="5">
        <v>1281.6300000000001</v>
      </c>
      <c r="F38" s="7">
        <f>E38/E39-1</f>
        <v>0.2935174251370094</v>
      </c>
      <c r="G38" s="8">
        <f>E38/$E$67</f>
        <v>0.13665603598012901</v>
      </c>
      <c r="H38" s="5">
        <v>290.82</v>
      </c>
    </row>
    <row r="39" spans="1:8" x14ac:dyDescent="0.3">
      <c r="A39" s="1" t="s">
        <v>10</v>
      </c>
      <c r="B39" s="5">
        <v>864.16</v>
      </c>
      <c r="C39" s="5">
        <v>14.76</v>
      </c>
      <c r="D39" s="5">
        <v>111.89</v>
      </c>
      <c r="E39" s="5">
        <v>990.81</v>
      </c>
      <c r="F39" s="5"/>
      <c r="G39" s="5"/>
      <c r="H39" s="5"/>
    </row>
    <row r="40" spans="1:8" x14ac:dyDescent="0.3">
      <c r="A40" s="1" t="s">
        <v>28</v>
      </c>
      <c r="B40" s="5">
        <v>0</v>
      </c>
      <c r="C40" s="5">
        <v>0</v>
      </c>
      <c r="D40" s="5">
        <v>25.75</v>
      </c>
      <c r="E40" s="5">
        <v>25.75</v>
      </c>
      <c r="F40" s="7">
        <f>E40/E41-1</f>
        <v>0.16568583069262099</v>
      </c>
      <c r="G40" s="8">
        <f>E40/$E$67</f>
        <v>2.7456386995375593E-3</v>
      </c>
      <c r="H40" s="5">
        <v>3.66</v>
      </c>
    </row>
    <row r="41" spans="1:8" x14ac:dyDescent="0.3">
      <c r="A41" s="1" t="s">
        <v>10</v>
      </c>
      <c r="B41" s="5">
        <v>0</v>
      </c>
      <c r="C41" s="5">
        <v>0</v>
      </c>
      <c r="D41" s="5">
        <v>22.09</v>
      </c>
      <c r="E41" s="5">
        <v>22.09</v>
      </c>
      <c r="F41" s="5"/>
      <c r="G41" s="5"/>
      <c r="H41" s="5"/>
    </row>
    <row r="42" spans="1:8" x14ac:dyDescent="0.3">
      <c r="A42" s="1" t="s">
        <v>29</v>
      </c>
      <c r="B42" s="5">
        <v>28.34</v>
      </c>
      <c r="C42" s="5">
        <v>203.94</v>
      </c>
      <c r="D42" s="5">
        <v>309.43</v>
      </c>
      <c r="E42" s="5">
        <v>541.71</v>
      </c>
      <c r="F42" s="7">
        <f>E42/E43-1</f>
        <v>0.37406148538961048</v>
      </c>
      <c r="G42" s="8">
        <f>E42/$E$67</f>
        <v>5.7760774366077329E-2</v>
      </c>
      <c r="H42" s="5">
        <v>147.47</v>
      </c>
    </row>
    <row r="43" spans="1:8" x14ac:dyDescent="0.3">
      <c r="A43" s="1" t="s">
        <v>10</v>
      </c>
      <c r="B43" s="5">
        <v>3.93</v>
      </c>
      <c r="C43" s="5">
        <v>122.06</v>
      </c>
      <c r="D43" s="5">
        <v>268.25</v>
      </c>
      <c r="E43" s="5">
        <v>394.24</v>
      </c>
      <c r="F43" s="5"/>
      <c r="G43" s="5"/>
      <c r="H43" s="5"/>
    </row>
    <row r="44" spans="1:8" x14ac:dyDescent="0.3">
      <c r="A44" s="1" t="s">
        <v>30</v>
      </c>
      <c r="B44" s="5">
        <v>0</v>
      </c>
      <c r="C44" s="5">
        <v>31.75</v>
      </c>
      <c r="D44" s="5">
        <v>932.18</v>
      </c>
      <c r="E44" s="5">
        <v>963.93</v>
      </c>
      <c r="F44" s="7">
        <f>E44/E45-1</f>
        <v>1.1341698841698777E-2</v>
      </c>
      <c r="G44" s="8">
        <f>E44/$E$67</f>
        <v>0.10278071889884424</v>
      </c>
      <c r="H44" s="5">
        <v>10.81</v>
      </c>
    </row>
    <row r="45" spans="1:8" x14ac:dyDescent="0.3">
      <c r="A45" s="1" t="s">
        <v>10</v>
      </c>
      <c r="B45" s="5">
        <v>-0.04</v>
      </c>
      <c r="C45" s="5">
        <v>217.17</v>
      </c>
      <c r="D45" s="5">
        <v>735.99</v>
      </c>
      <c r="E45" s="5">
        <v>953.12</v>
      </c>
      <c r="F45" s="5"/>
      <c r="G45" s="5"/>
      <c r="H45" s="5"/>
    </row>
    <row r="46" spans="1:8" x14ac:dyDescent="0.3">
      <c r="A46" s="1" t="s">
        <v>31</v>
      </c>
      <c r="B46" s="5">
        <v>0.34</v>
      </c>
      <c r="C46" s="5">
        <v>0</v>
      </c>
      <c r="D46" s="5">
        <v>194.71</v>
      </c>
      <c r="E46" s="5">
        <v>195.05</v>
      </c>
      <c r="F46" s="7">
        <f>E46/E47-1</f>
        <v>-0.18596886607403695</v>
      </c>
      <c r="G46" s="8">
        <f>E46/$E$67</f>
        <v>2.0797546731836931E-2</v>
      </c>
      <c r="H46" s="5">
        <v>-44.56</v>
      </c>
    </row>
    <row r="47" spans="1:8" x14ac:dyDescent="0.3">
      <c r="A47" s="1" t="s">
        <v>10</v>
      </c>
      <c r="B47" s="5">
        <v>59.62</v>
      </c>
      <c r="C47" s="5">
        <v>0</v>
      </c>
      <c r="D47" s="5">
        <v>179.99</v>
      </c>
      <c r="E47" s="5">
        <v>239.61</v>
      </c>
      <c r="F47" s="5"/>
      <c r="G47" s="5"/>
      <c r="H47" s="5"/>
    </row>
    <row r="48" spans="1:8" x14ac:dyDescent="0.3">
      <c r="A48" s="1" t="s">
        <v>32</v>
      </c>
      <c r="B48" s="5">
        <v>0</v>
      </c>
      <c r="C48" s="5">
        <v>0</v>
      </c>
      <c r="D48" s="5">
        <v>292.25</v>
      </c>
      <c r="E48" s="5">
        <v>292.25</v>
      </c>
      <c r="F48" s="7">
        <f>E48/E49-1</f>
        <v>-6.9030326197757397E-2</v>
      </c>
      <c r="G48" s="8">
        <f>E48/$E$67</f>
        <v>3.1161666405431134E-2</v>
      </c>
      <c r="H48" s="5">
        <v>-21.67</v>
      </c>
    </row>
    <row r="49" spans="1:8" x14ac:dyDescent="0.3">
      <c r="A49" s="1" t="s">
        <v>10</v>
      </c>
      <c r="B49" s="5">
        <v>-0.03</v>
      </c>
      <c r="C49" s="5">
        <v>0</v>
      </c>
      <c r="D49" s="5">
        <v>313.95</v>
      </c>
      <c r="E49" s="5">
        <v>313.92</v>
      </c>
      <c r="F49" s="5"/>
      <c r="G49" s="5"/>
      <c r="H49" s="5"/>
    </row>
    <row r="50" spans="1:8" x14ac:dyDescent="0.3">
      <c r="A50" s="1" t="s">
        <v>33</v>
      </c>
      <c r="B50" s="5">
        <v>111.26</v>
      </c>
      <c r="C50" s="5">
        <v>4.24</v>
      </c>
      <c r="D50" s="5">
        <v>67.97</v>
      </c>
      <c r="E50" s="5">
        <v>183.47</v>
      </c>
      <c r="F50" s="7">
        <f>E50/E51-1</f>
        <v>-0.20935143288084468</v>
      </c>
      <c r="G50" s="8">
        <f>E50/$E$67</f>
        <v>1.9562809017637125E-2</v>
      </c>
      <c r="H50" s="5">
        <v>-48.58</v>
      </c>
    </row>
    <row r="51" spans="1:8" x14ac:dyDescent="0.3">
      <c r="A51" s="1" t="s">
        <v>10</v>
      </c>
      <c r="B51" s="5">
        <v>190.41</v>
      </c>
      <c r="C51" s="5">
        <v>6.71</v>
      </c>
      <c r="D51" s="5">
        <v>34.93</v>
      </c>
      <c r="E51" s="5">
        <v>232.05</v>
      </c>
      <c r="F51" s="5"/>
      <c r="G51" s="5"/>
      <c r="H51" s="5"/>
    </row>
    <row r="52" spans="1:8" x14ac:dyDescent="0.3">
      <c r="A52" s="1" t="s">
        <v>34</v>
      </c>
      <c r="B52" s="5">
        <v>0</v>
      </c>
      <c r="C52" s="5">
        <v>0</v>
      </c>
      <c r="D52" s="5">
        <v>31.01</v>
      </c>
      <c r="E52" s="5">
        <v>31.01</v>
      </c>
      <c r="F52" s="7">
        <f>E52/E53-1</f>
        <v>1.5293637846655792</v>
      </c>
      <c r="G52" s="8">
        <f>E52/$E$67</f>
        <v>3.3064953814625131E-3</v>
      </c>
      <c r="H52" s="5">
        <v>18.75</v>
      </c>
    </row>
    <row r="53" spans="1:8" x14ac:dyDescent="0.3">
      <c r="A53" s="1" t="s">
        <v>10</v>
      </c>
      <c r="B53" s="5">
        <v>0</v>
      </c>
      <c r="C53" s="5">
        <v>0</v>
      </c>
      <c r="D53" s="5">
        <v>12.26</v>
      </c>
      <c r="E53" s="5">
        <v>12.26</v>
      </c>
      <c r="F53" s="5"/>
      <c r="G53" s="5"/>
      <c r="H53" s="5"/>
    </row>
    <row r="54" spans="1:8" x14ac:dyDescent="0.3">
      <c r="A54" s="1" t="s">
        <v>35</v>
      </c>
      <c r="B54" s="5">
        <v>0</v>
      </c>
      <c r="C54" s="5">
        <v>0</v>
      </c>
      <c r="D54" s="5">
        <v>32.380000000000003</v>
      </c>
      <c r="E54" s="5">
        <v>32.380000000000003</v>
      </c>
      <c r="F54" s="7">
        <f>E54/E55-1</f>
        <v>0.25894245723172649</v>
      </c>
      <c r="G54" s="8">
        <f>E54/$E$67</f>
        <v>3.4525740229524727E-3</v>
      </c>
      <c r="H54" s="5">
        <v>6.66</v>
      </c>
    </row>
    <row r="55" spans="1:8" x14ac:dyDescent="0.3">
      <c r="A55" s="1" t="s">
        <v>10</v>
      </c>
      <c r="B55" s="5">
        <v>0</v>
      </c>
      <c r="C55" s="5">
        <v>0</v>
      </c>
      <c r="D55" s="5">
        <v>25.72</v>
      </c>
      <c r="E55" s="5">
        <v>25.72</v>
      </c>
      <c r="F55" s="5"/>
      <c r="G55" s="5"/>
      <c r="H55" s="5"/>
    </row>
    <row r="56" spans="1:8" x14ac:dyDescent="0.3">
      <c r="A56" s="2" t="s">
        <v>36</v>
      </c>
      <c r="B56" s="4">
        <f>SUM(B4+B6+B8+B10+B12+B14+B16+B18+B20+B22+B24+B26+B28+B30+B32+B34+B36+B38+B40+B42+B44+B46+B48+B50+B52+B54)</f>
        <v>3607.6300000000006</v>
      </c>
      <c r="C56" s="4">
        <f t="shared" ref="C56:E56" si="0">SUM(C4+C6+C8+C10+C12+C14+C16+C18+C20+C22+C24+C26+C28+C30+C32+C34+C36+C38+C40+C42+C44+C46+C48+C50+C52+C54)</f>
        <v>527</v>
      </c>
      <c r="D56" s="4">
        <f t="shared" si="0"/>
        <v>3767.2999999999997</v>
      </c>
      <c r="E56" s="4">
        <f t="shared" si="0"/>
        <v>7901.9300000000012</v>
      </c>
      <c r="F56" s="13">
        <f>E56/E57-1</f>
        <v>-2.3500698211836091E-2</v>
      </c>
      <c r="G56" s="9">
        <f>E56/$E$67</f>
        <v>0.84255707996259532</v>
      </c>
      <c r="H56" s="4">
        <f>SUM(H4+H6+H8+H10+H12+H14+H16+H18+H20+H22+H24+H26+H28+H30+H32+H34+H36+H38+H40+H42+H44+H46+H48+H50+H52+H54)</f>
        <v>-190.1699999999997</v>
      </c>
    </row>
    <row r="57" spans="1:8" x14ac:dyDescent="0.3">
      <c r="A57" s="1" t="s">
        <v>37</v>
      </c>
      <c r="B57" s="5">
        <f>SUM(B5+B7+B9+B11+B13+B15+B17+B19+B21+B23+B25+B27+B29+B31+B33+B35+B37+B39+B41+B43+B45+B47+B49+B51+B53+B55)</f>
        <v>4242.1599999999989</v>
      </c>
      <c r="C57" s="5">
        <f>SUM(C5+C7+C9+C11+C13+C15+C17+C19+C21+C23+C25+C27+C29+C31+C33+C35+C37+C39+C41+C43+C45+C47+C49+C51+C53+C55)</f>
        <v>522.89</v>
      </c>
      <c r="D57" s="5">
        <f>SUM(D5+D7+D9+D11+D13+D15+D17+D19+D21+D23+D25+D27+D29+D31+D33+D35+D37+D39+D41+D43+D45+D47+D49+D51+D53+D55)</f>
        <v>3327.0499999999993</v>
      </c>
      <c r="E57" s="5">
        <f>SUM(E5+E7+E9+E11+E13+E15+E17+E19+E21+E23+E25+E27+E29+E31+E33+E35+E37+E39+E41+E43+E45+E47+E49+E51+E53+E55)</f>
        <v>8092.1</v>
      </c>
      <c r="F57" s="5"/>
      <c r="G57" s="5"/>
      <c r="H57" s="5"/>
    </row>
    <row r="58" spans="1:8" x14ac:dyDescent="0.3">
      <c r="A58" s="1" t="s">
        <v>38</v>
      </c>
      <c r="B58" s="6">
        <f>B56/B57-1</f>
        <v>-0.14957710223093856</v>
      </c>
      <c r="C58" s="6">
        <f>C56/C57-1</f>
        <v>7.860161793111331E-3</v>
      </c>
      <c r="D58" s="6">
        <f>D56/D57-1</f>
        <v>0.13232443155347839</v>
      </c>
      <c r="E58" s="6">
        <f>E56/E57-1</f>
        <v>-2.3500698211836091E-2</v>
      </c>
      <c r="F58" s="5"/>
      <c r="G58" s="5"/>
      <c r="H58" s="5"/>
    </row>
    <row r="59" spans="1:8" x14ac:dyDescent="0.3">
      <c r="A59" s="2" t="s">
        <v>58</v>
      </c>
      <c r="B59" s="5"/>
      <c r="C59" s="5"/>
      <c r="D59" s="5"/>
      <c r="E59" s="5"/>
      <c r="F59" s="5"/>
      <c r="G59" s="5"/>
      <c r="H59" s="5"/>
    </row>
    <row r="60" spans="1:8" x14ac:dyDescent="0.3">
      <c r="A60" s="1" t="s">
        <v>59</v>
      </c>
      <c r="B60" s="5">
        <v>849.3</v>
      </c>
      <c r="C60" s="5">
        <v>0</v>
      </c>
      <c r="D60" s="5">
        <v>22.01</v>
      </c>
      <c r="E60" s="5">
        <v>871.31</v>
      </c>
      <c r="F60" s="7">
        <f>E60/E61-1</f>
        <v>-0.6629244345064238</v>
      </c>
      <c r="G60" s="8">
        <f>E60/$E$67</f>
        <v>9.2904949720158087E-2</v>
      </c>
      <c r="H60" s="5">
        <v>-1713.6</v>
      </c>
    </row>
    <row r="61" spans="1:8" x14ac:dyDescent="0.3">
      <c r="A61" s="1" t="s">
        <v>10</v>
      </c>
      <c r="B61" s="5">
        <v>2539.29</v>
      </c>
      <c r="C61" s="5">
        <v>0</v>
      </c>
      <c r="D61" s="5">
        <v>45.62</v>
      </c>
      <c r="E61" s="5">
        <v>2584.91</v>
      </c>
      <c r="F61" s="5"/>
      <c r="G61" s="5"/>
      <c r="H61" s="5"/>
    </row>
    <row r="62" spans="1:8" x14ac:dyDescent="0.3">
      <c r="A62" s="1" t="s">
        <v>60</v>
      </c>
      <c r="B62" s="5">
        <v>0</v>
      </c>
      <c r="C62" s="5">
        <v>605.27</v>
      </c>
      <c r="D62" s="5">
        <v>0</v>
      </c>
      <c r="E62" s="5">
        <v>605.27</v>
      </c>
      <c r="F62" s="7">
        <f>E62/E63-1</f>
        <v>0.12209636454644901</v>
      </c>
      <c r="G62" s="8">
        <f>E62/$E$67</f>
        <v>6.4537970317246535E-2</v>
      </c>
      <c r="H62" s="5">
        <v>65.86</v>
      </c>
    </row>
    <row r="63" spans="1:8" x14ac:dyDescent="0.3">
      <c r="A63" s="1" t="s">
        <v>10</v>
      </c>
      <c r="B63" s="5">
        <v>0</v>
      </c>
      <c r="C63" s="5">
        <v>539.41</v>
      </c>
      <c r="D63" s="5">
        <v>0</v>
      </c>
      <c r="E63" s="5">
        <v>539.41</v>
      </c>
      <c r="F63" s="5"/>
      <c r="G63" s="5"/>
      <c r="H63" s="5"/>
    </row>
    <row r="64" spans="1:8" x14ac:dyDescent="0.3">
      <c r="A64" s="2" t="s">
        <v>61</v>
      </c>
      <c r="B64" s="4">
        <f>B60+B62</f>
        <v>849.3</v>
      </c>
      <c r="C64" s="4">
        <f t="shared" ref="C64:E64" si="1">C60+C62</f>
        <v>605.27</v>
      </c>
      <c r="D64" s="4">
        <f t="shared" si="1"/>
        <v>22.01</v>
      </c>
      <c r="E64" s="4">
        <f t="shared" si="1"/>
        <v>1476.58</v>
      </c>
      <c r="F64" s="13">
        <f>E64/E65-1</f>
        <v>-0.52739156040354385</v>
      </c>
      <c r="G64" s="9">
        <f>E64/$E$67</f>
        <v>0.15744292003740462</v>
      </c>
      <c r="H64" s="4">
        <f>H60+H62</f>
        <v>-1647.74</v>
      </c>
    </row>
    <row r="65" spans="1:9" x14ac:dyDescent="0.3">
      <c r="A65" s="1" t="s">
        <v>37</v>
      </c>
      <c r="B65" s="5">
        <v>2539.29</v>
      </c>
      <c r="C65" s="5">
        <v>539.41</v>
      </c>
      <c r="D65" s="5">
        <v>45.62</v>
      </c>
      <c r="E65" s="5">
        <v>3124.32</v>
      </c>
      <c r="F65" s="5"/>
      <c r="G65" s="5"/>
      <c r="H65" s="5"/>
    </row>
    <row r="66" spans="1:9" x14ac:dyDescent="0.3">
      <c r="A66" s="1" t="s">
        <v>38</v>
      </c>
      <c r="B66" s="8">
        <f>B64/B65-1</f>
        <v>-0.66553642947438063</v>
      </c>
      <c r="C66" s="8">
        <f>C64/C65-1</f>
        <v>0.12209636454644901</v>
      </c>
      <c r="D66" s="8">
        <f>D64/D65-1</f>
        <v>-0.51753616834721605</v>
      </c>
      <c r="E66" s="8">
        <f>E64/E65-1</f>
        <v>-0.52739156040354385</v>
      </c>
      <c r="F66" s="5"/>
      <c r="G66" s="5"/>
      <c r="H66" s="5"/>
    </row>
    <row r="67" spans="1:9" x14ac:dyDescent="0.3">
      <c r="A67" s="2" t="s">
        <v>48</v>
      </c>
      <c r="B67" s="10">
        <f>SUM(B56+B64)</f>
        <v>4456.93</v>
      </c>
      <c r="C67" s="10">
        <f t="shared" ref="C67:E67" si="2">SUM(C56+C64)</f>
        <v>1132.27</v>
      </c>
      <c r="D67" s="10">
        <f t="shared" si="2"/>
        <v>3789.31</v>
      </c>
      <c r="E67" s="10">
        <f t="shared" si="2"/>
        <v>9378.510000000002</v>
      </c>
      <c r="F67" s="13">
        <f>E67/E68-1</f>
        <v>-0.16385887832302981</v>
      </c>
      <c r="G67" s="9">
        <f>E67/$E$67</f>
        <v>1</v>
      </c>
      <c r="H67" s="10">
        <f>SUM(H56+H64)</f>
        <v>-1837.9099999999996</v>
      </c>
    </row>
    <row r="68" spans="1:9" x14ac:dyDescent="0.3">
      <c r="A68" s="1" t="s">
        <v>37</v>
      </c>
      <c r="B68" s="11">
        <f>B65+B57</f>
        <v>6781.4499999999989</v>
      </c>
      <c r="C68" s="11">
        <f t="shared" ref="C68:E68" si="3">C65+C57</f>
        <v>1062.3</v>
      </c>
      <c r="D68" s="11">
        <f t="shared" si="3"/>
        <v>3372.6699999999992</v>
      </c>
      <c r="E68" s="11">
        <f t="shared" si="3"/>
        <v>11216.42</v>
      </c>
      <c r="F68" s="5"/>
      <c r="G68" s="5"/>
      <c r="H68" s="5"/>
    </row>
    <row r="69" spans="1:9" x14ac:dyDescent="0.3">
      <c r="A69" s="1" t="s">
        <v>38</v>
      </c>
      <c r="B69" s="12">
        <f>B67/B68-1</f>
        <v>-0.34277624991705302</v>
      </c>
      <c r="C69" s="12">
        <f t="shared" ref="C69:E69" si="4">C67/C68-1</f>
        <v>6.5866516050079982E-2</v>
      </c>
      <c r="D69" s="12">
        <f t="shared" si="4"/>
        <v>0.1235341732218096</v>
      </c>
      <c r="E69" s="12">
        <f t="shared" si="4"/>
        <v>-0.16385887832302981</v>
      </c>
      <c r="F69" s="5"/>
      <c r="G69" s="5"/>
      <c r="H69" s="5"/>
    </row>
    <row r="70" spans="1:9" x14ac:dyDescent="0.3">
      <c r="A70" s="1" t="s">
        <v>49</v>
      </c>
      <c r="B70" s="8">
        <f>B67/$E$67</f>
        <v>0.47522794132543433</v>
      </c>
      <c r="C70" s="8">
        <f t="shared" ref="C70:E70" si="5">C67/$E$67</f>
        <v>0.12073026525535503</v>
      </c>
      <c r="D70" s="8">
        <f t="shared" si="5"/>
        <v>0.40404179341921043</v>
      </c>
      <c r="E70" s="8">
        <f t="shared" si="5"/>
        <v>1</v>
      </c>
      <c r="F70" s="5"/>
      <c r="G70" s="5"/>
      <c r="H70" s="5"/>
    </row>
    <row r="71" spans="1:9" x14ac:dyDescent="0.3">
      <c r="A71" s="1" t="s">
        <v>50</v>
      </c>
      <c r="B71" s="8">
        <f>B68/$E$68</f>
        <v>0.60460022003455638</v>
      </c>
      <c r="C71" s="8">
        <f t="shared" ref="C71:E71" si="6">C68/$E$68</f>
        <v>9.4709363593731333E-2</v>
      </c>
      <c r="D71" s="8">
        <f t="shared" si="6"/>
        <v>0.30069041637171212</v>
      </c>
      <c r="E71" s="8">
        <f t="shared" si="6"/>
        <v>1</v>
      </c>
      <c r="F71" s="5"/>
      <c r="G71" s="5"/>
      <c r="H71" s="5"/>
    </row>
    <row r="73" spans="1:9" ht="71.400000000000006" customHeight="1" x14ac:dyDescent="0.3">
      <c r="A73" s="17" t="s">
        <v>78</v>
      </c>
      <c r="B73" s="17"/>
      <c r="C73" s="17"/>
      <c r="D73" s="17"/>
      <c r="E73" s="17"/>
      <c r="F73" s="17"/>
      <c r="G73" s="17"/>
      <c r="H73" s="17"/>
      <c r="I73" s="17"/>
    </row>
  </sheetData>
  <mergeCells count="2">
    <mergeCell ref="A1:I1"/>
    <mergeCell ref="A73:I7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93"/>
  <sheetViews>
    <sheetView tabSelected="1" workbookViewId="0">
      <selection sqref="A1:R1"/>
    </sheetView>
  </sheetViews>
  <sheetFormatPr defaultRowHeight="14.4" x14ac:dyDescent="0.3"/>
  <cols>
    <col min="1" max="1" width="39.6640625" customWidth="1"/>
    <col min="2" max="2" width="10.44140625" bestFit="1" customWidth="1"/>
    <col min="3" max="4" width="9.44140625" bestFit="1" customWidth="1"/>
    <col min="5" max="5" width="9" bestFit="1" customWidth="1"/>
    <col min="6" max="6" width="9.44140625" bestFit="1" customWidth="1"/>
    <col min="7" max="10" width="10.44140625" bestFit="1" customWidth="1"/>
    <col min="11" max="11" width="9" bestFit="1" customWidth="1"/>
    <col min="12" max="13" width="9.44140625" bestFit="1" customWidth="1"/>
    <col min="14" max="14" width="10.109375" bestFit="1" customWidth="1"/>
    <col min="15" max="15" width="11.44140625" bestFit="1" customWidth="1"/>
    <col min="16" max="17" width="9" bestFit="1" customWidth="1"/>
    <col min="18" max="18" width="10.21875" customWidth="1"/>
  </cols>
  <sheetData>
    <row r="1" spans="1:18" ht="31.8" customHeight="1" x14ac:dyDescent="0.3">
      <c r="A1" s="18" t="s">
        <v>76</v>
      </c>
      <c r="B1" s="18"/>
      <c r="C1" s="18"/>
      <c r="D1" s="18"/>
      <c r="E1" s="18"/>
      <c r="F1" s="18"/>
      <c r="G1" s="18"/>
      <c r="H1" s="18"/>
      <c r="I1" s="18"/>
      <c r="J1" s="18"/>
      <c r="K1" s="18"/>
      <c r="L1" s="18"/>
      <c r="M1" s="18"/>
      <c r="N1" s="18"/>
      <c r="O1" s="18"/>
      <c r="P1" s="18"/>
      <c r="Q1" s="18"/>
      <c r="R1" s="18"/>
    </row>
    <row r="2" spans="1:18" ht="45.6" customHeight="1" x14ac:dyDescent="0.3">
      <c r="A2" s="2"/>
      <c r="B2" s="3" t="s">
        <v>62</v>
      </c>
      <c r="C2" s="3" t="s">
        <v>63</v>
      </c>
      <c r="D2" s="3" t="s">
        <v>64</v>
      </c>
      <c r="E2" s="3" t="s">
        <v>65</v>
      </c>
      <c r="F2" s="3" t="s">
        <v>66</v>
      </c>
      <c r="G2" s="3" t="s">
        <v>67</v>
      </c>
      <c r="H2" s="3" t="s">
        <v>68</v>
      </c>
      <c r="I2" s="3" t="s">
        <v>69</v>
      </c>
      <c r="J2" s="3" t="s">
        <v>70</v>
      </c>
      <c r="K2" s="3" t="s">
        <v>71</v>
      </c>
      <c r="L2" s="3" t="s">
        <v>72</v>
      </c>
      <c r="M2" s="3" t="s">
        <v>73</v>
      </c>
      <c r="N2" s="3" t="s">
        <v>74</v>
      </c>
      <c r="O2" s="3" t="s">
        <v>4</v>
      </c>
      <c r="P2" s="3" t="s">
        <v>5</v>
      </c>
      <c r="Q2" s="3" t="s">
        <v>6</v>
      </c>
      <c r="R2" s="3" t="s">
        <v>7</v>
      </c>
    </row>
    <row r="3" spans="1:18" x14ac:dyDescent="0.3">
      <c r="A3" s="2" t="s">
        <v>8</v>
      </c>
      <c r="B3" s="4"/>
      <c r="C3" s="4"/>
      <c r="D3" s="4"/>
      <c r="E3" s="4"/>
      <c r="F3" s="4"/>
      <c r="G3" s="4"/>
      <c r="H3" s="4"/>
      <c r="I3" s="4"/>
      <c r="J3" s="4"/>
      <c r="K3" s="4"/>
      <c r="L3" s="4"/>
      <c r="M3" s="4"/>
      <c r="N3" s="4"/>
      <c r="O3" s="4"/>
      <c r="P3" s="4"/>
      <c r="Q3" s="4"/>
      <c r="R3" s="4"/>
    </row>
    <row r="4" spans="1:18" x14ac:dyDescent="0.3">
      <c r="A4" s="1" t="s">
        <v>9</v>
      </c>
      <c r="B4" s="5">
        <v>0.82</v>
      </c>
      <c r="C4" s="5">
        <v>0</v>
      </c>
      <c r="D4" s="5">
        <v>0</v>
      </c>
      <c r="E4" s="5">
        <v>0</v>
      </c>
      <c r="F4" s="5">
        <v>0</v>
      </c>
      <c r="G4" s="5">
        <v>505.5</v>
      </c>
      <c r="H4" s="5">
        <v>212.31</v>
      </c>
      <c r="I4" s="5">
        <v>293.19</v>
      </c>
      <c r="J4" s="5">
        <v>695.33</v>
      </c>
      <c r="K4" s="5">
        <v>0</v>
      </c>
      <c r="L4" s="5">
        <v>33.56</v>
      </c>
      <c r="M4" s="5">
        <v>8.23</v>
      </c>
      <c r="N4" s="5">
        <v>77.33</v>
      </c>
      <c r="O4" s="5">
        <v>1320.77</v>
      </c>
      <c r="P4" s="8">
        <f>O4/O5-1</f>
        <v>0.43331379953987059</v>
      </c>
      <c r="Q4" s="8">
        <f>O4/$O$88</f>
        <v>9.8608843102659469E-3</v>
      </c>
      <c r="R4" s="5">
        <v>399.29</v>
      </c>
    </row>
    <row r="5" spans="1:18" x14ac:dyDescent="0.3">
      <c r="A5" s="1" t="s">
        <v>10</v>
      </c>
      <c r="B5" s="5">
        <v>0.01</v>
      </c>
      <c r="C5" s="5">
        <v>0</v>
      </c>
      <c r="D5" s="5">
        <v>0</v>
      </c>
      <c r="E5" s="5">
        <v>0</v>
      </c>
      <c r="F5" s="5">
        <v>0</v>
      </c>
      <c r="G5" s="5">
        <v>424.99</v>
      </c>
      <c r="H5" s="5">
        <v>172.69</v>
      </c>
      <c r="I5" s="5">
        <v>252.3</v>
      </c>
      <c r="J5" s="5">
        <v>442.19</v>
      </c>
      <c r="K5" s="5">
        <v>0</v>
      </c>
      <c r="L5" s="5">
        <v>15.35</v>
      </c>
      <c r="M5" s="5">
        <v>5.15</v>
      </c>
      <c r="N5" s="5">
        <v>33.79</v>
      </c>
      <c r="O5" s="5">
        <v>921.48</v>
      </c>
      <c r="P5" s="5"/>
      <c r="Q5" s="5"/>
      <c r="R5" s="5"/>
    </row>
    <row r="6" spans="1:18" x14ac:dyDescent="0.3">
      <c r="A6" s="1" t="s">
        <v>11</v>
      </c>
      <c r="B6" s="5">
        <v>1269.0899999999999</v>
      </c>
      <c r="C6" s="5">
        <v>334.2</v>
      </c>
      <c r="D6" s="5">
        <v>255.85</v>
      </c>
      <c r="E6" s="5">
        <v>78.349999999999994</v>
      </c>
      <c r="F6" s="5">
        <v>275.99</v>
      </c>
      <c r="G6" s="5">
        <v>3246.36</v>
      </c>
      <c r="H6" s="5">
        <v>1444.57</v>
      </c>
      <c r="I6" s="5">
        <v>1801.79</v>
      </c>
      <c r="J6" s="5">
        <v>3381.05</v>
      </c>
      <c r="K6" s="5">
        <v>8.06</v>
      </c>
      <c r="L6" s="5">
        <v>464.42</v>
      </c>
      <c r="M6" s="5">
        <v>101.09</v>
      </c>
      <c r="N6" s="5">
        <v>1354.36</v>
      </c>
      <c r="O6" s="5">
        <v>10434.620000000001</v>
      </c>
      <c r="P6" s="8">
        <f>O6/O7-1</f>
        <v>0.11772714467354439</v>
      </c>
      <c r="Q6" s="8">
        <f>O6/$O$87</f>
        <v>7.1099595456846368E-2</v>
      </c>
      <c r="R6" s="5">
        <v>1099.05</v>
      </c>
    </row>
    <row r="7" spans="1:18" x14ac:dyDescent="0.3">
      <c r="A7" s="1" t="s">
        <v>10</v>
      </c>
      <c r="B7" s="5">
        <v>1591.42</v>
      </c>
      <c r="C7" s="5">
        <v>181.52</v>
      </c>
      <c r="D7" s="5">
        <v>169.45</v>
      </c>
      <c r="E7" s="5">
        <v>12.07</v>
      </c>
      <c r="F7" s="5">
        <v>231.4</v>
      </c>
      <c r="G7" s="5">
        <v>2838.6</v>
      </c>
      <c r="H7" s="5">
        <v>1289.6300000000001</v>
      </c>
      <c r="I7" s="5">
        <v>1548.97</v>
      </c>
      <c r="J7" s="5">
        <v>2774.86</v>
      </c>
      <c r="K7" s="5">
        <v>8.26</v>
      </c>
      <c r="L7" s="5">
        <v>461.82</v>
      </c>
      <c r="M7" s="5">
        <v>102</v>
      </c>
      <c r="N7" s="5">
        <v>1145.69</v>
      </c>
      <c r="O7" s="5">
        <v>9335.57</v>
      </c>
      <c r="P7" s="5"/>
      <c r="Q7" s="5"/>
      <c r="R7" s="5"/>
    </row>
    <row r="8" spans="1:18" x14ac:dyDescent="0.3">
      <c r="A8" s="1" t="s">
        <v>12</v>
      </c>
      <c r="B8" s="5">
        <v>320.43</v>
      </c>
      <c r="C8" s="5">
        <v>111.72</v>
      </c>
      <c r="D8" s="5">
        <v>77.62</v>
      </c>
      <c r="E8" s="5">
        <v>34.1</v>
      </c>
      <c r="F8" s="5">
        <v>20.16</v>
      </c>
      <c r="G8" s="5">
        <v>2154.9699999999998</v>
      </c>
      <c r="H8" s="5">
        <v>992.55</v>
      </c>
      <c r="I8" s="5">
        <v>1162.4100000000001</v>
      </c>
      <c r="J8" s="5">
        <v>286.55</v>
      </c>
      <c r="K8" s="5">
        <v>0</v>
      </c>
      <c r="L8" s="5">
        <v>16.53</v>
      </c>
      <c r="M8" s="5">
        <v>119.4</v>
      </c>
      <c r="N8" s="5">
        <v>19.809999999999999</v>
      </c>
      <c r="O8" s="5">
        <v>3049.56</v>
      </c>
      <c r="P8" s="8">
        <f>O8/O9-1</f>
        <v>6.7179231548819551E-3</v>
      </c>
      <c r="Q8" s="8">
        <f>O8/$O$87</f>
        <v>2.0779145030809017E-2</v>
      </c>
      <c r="R8" s="5">
        <v>20.350000000000001</v>
      </c>
    </row>
    <row r="9" spans="1:18" x14ac:dyDescent="0.3">
      <c r="A9" s="1" t="s">
        <v>10</v>
      </c>
      <c r="B9" s="5">
        <v>329.86</v>
      </c>
      <c r="C9" s="5">
        <v>78.319999999999993</v>
      </c>
      <c r="D9" s="5">
        <v>67.03</v>
      </c>
      <c r="E9" s="5">
        <v>11.3</v>
      </c>
      <c r="F9" s="5">
        <v>17.989999999999998</v>
      </c>
      <c r="G9" s="5">
        <v>2086.37</v>
      </c>
      <c r="H9" s="5">
        <v>989.55</v>
      </c>
      <c r="I9" s="5">
        <v>1096.81</v>
      </c>
      <c r="J9" s="5">
        <v>400.43</v>
      </c>
      <c r="K9" s="5">
        <v>0</v>
      </c>
      <c r="L9" s="5">
        <v>15.51</v>
      </c>
      <c r="M9" s="5">
        <v>81.040000000000006</v>
      </c>
      <c r="N9" s="5">
        <v>19.690000000000001</v>
      </c>
      <c r="O9" s="5">
        <v>3029.21</v>
      </c>
      <c r="P9" s="5"/>
      <c r="Q9" s="5"/>
      <c r="R9" s="5"/>
    </row>
    <row r="10" spans="1:18" x14ac:dyDescent="0.3">
      <c r="A10" s="1" t="s">
        <v>13</v>
      </c>
      <c r="B10" s="5">
        <v>225.73</v>
      </c>
      <c r="C10" s="5">
        <v>75.41</v>
      </c>
      <c r="D10" s="5">
        <v>75.41</v>
      </c>
      <c r="E10" s="5">
        <v>0</v>
      </c>
      <c r="F10" s="5">
        <v>53.19</v>
      </c>
      <c r="G10" s="5">
        <v>695.88</v>
      </c>
      <c r="H10" s="5">
        <v>404.06</v>
      </c>
      <c r="I10" s="5">
        <v>291.82</v>
      </c>
      <c r="J10" s="5">
        <v>558.76</v>
      </c>
      <c r="K10" s="5">
        <v>0</v>
      </c>
      <c r="L10" s="5">
        <v>31.72</v>
      </c>
      <c r="M10" s="5">
        <v>80.45</v>
      </c>
      <c r="N10" s="5">
        <v>109.87</v>
      </c>
      <c r="O10" s="5">
        <v>1831.01</v>
      </c>
      <c r="P10" s="8">
        <f>O10/O11-1</f>
        <v>-0.17000521293715021</v>
      </c>
      <c r="Q10" s="8">
        <f>O10/$O$87</f>
        <v>1.2476167821869916E-2</v>
      </c>
      <c r="R10" s="5">
        <v>-375.04</v>
      </c>
    </row>
    <row r="11" spans="1:18" x14ac:dyDescent="0.3">
      <c r="A11" s="1" t="s">
        <v>10</v>
      </c>
      <c r="B11" s="5">
        <v>392.65</v>
      </c>
      <c r="C11" s="5">
        <v>67.73</v>
      </c>
      <c r="D11" s="5">
        <v>67.73</v>
      </c>
      <c r="E11" s="5">
        <v>0</v>
      </c>
      <c r="F11" s="5">
        <v>46.03</v>
      </c>
      <c r="G11" s="5">
        <v>722.9</v>
      </c>
      <c r="H11" s="5">
        <v>343.9</v>
      </c>
      <c r="I11" s="5">
        <v>379</v>
      </c>
      <c r="J11" s="5">
        <v>668.2</v>
      </c>
      <c r="K11" s="5">
        <v>0</v>
      </c>
      <c r="L11" s="5">
        <v>33.47</v>
      </c>
      <c r="M11" s="5">
        <v>50.39</v>
      </c>
      <c r="N11" s="5">
        <v>224.68</v>
      </c>
      <c r="O11" s="5">
        <v>2206.0500000000002</v>
      </c>
      <c r="P11" s="5"/>
      <c r="Q11" s="5"/>
      <c r="R11" s="5"/>
    </row>
    <row r="12" spans="1:18" x14ac:dyDescent="0.3">
      <c r="A12" s="1" t="s">
        <v>14</v>
      </c>
      <c r="B12" s="5">
        <v>242.65</v>
      </c>
      <c r="C12" s="5">
        <v>41.14</v>
      </c>
      <c r="D12" s="5">
        <v>41.06</v>
      </c>
      <c r="E12" s="5">
        <v>7.0000000000000007E-2</v>
      </c>
      <c r="F12" s="5">
        <v>98.69</v>
      </c>
      <c r="G12" s="5">
        <v>2522.9899999999998</v>
      </c>
      <c r="H12" s="5">
        <v>913.21</v>
      </c>
      <c r="I12" s="5">
        <v>1609.78</v>
      </c>
      <c r="J12" s="5">
        <v>733.59</v>
      </c>
      <c r="K12" s="5">
        <v>0.45</v>
      </c>
      <c r="L12" s="5">
        <v>98.86</v>
      </c>
      <c r="M12" s="5">
        <v>199.97</v>
      </c>
      <c r="N12" s="5">
        <v>81.97</v>
      </c>
      <c r="O12" s="5">
        <v>4020.3</v>
      </c>
      <c r="P12" s="8">
        <f>O12/O13-1</f>
        <v>-2.5561351120763187E-2</v>
      </c>
      <c r="Q12" s="8">
        <f>O12/$O$87</f>
        <v>2.7393590146565897E-2</v>
      </c>
      <c r="R12" s="5">
        <v>-105.46</v>
      </c>
    </row>
    <row r="13" spans="1:18" x14ac:dyDescent="0.3">
      <c r="A13" s="1" t="s">
        <v>10</v>
      </c>
      <c r="B13" s="5">
        <v>447.27</v>
      </c>
      <c r="C13" s="5">
        <v>31</v>
      </c>
      <c r="D13" s="5">
        <v>30.98</v>
      </c>
      <c r="E13" s="5">
        <v>0.02</v>
      </c>
      <c r="F13" s="5">
        <v>73.33</v>
      </c>
      <c r="G13" s="5">
        <v>2558.7800000000002</v>
      </c>
      <c r="H13" s="5">
        <v>956.25</v>
      </c>
      <c r="I13" s="5">
        <v>1602.53</v>
      </c>
      <c r="J13" s="5">
        <v>598.47</v>
      </c>
      <c r="K13" s="5">
        <v>0.93</v>
      </c>
      <c r="L13" s="5">
        <v>123.98</v>
      </c>
      <c r="M13" s="5">
        <v>182.88</v>
      </c>
      <c r="N13" s="5">
        <v>109.12</v>
      </c>
      <c r="O13" s="5">
        <v>4125.76</v>
      </c>
      <c r="P13" s="5"/>
      <c r="Q13" s="5"/>
      <c r="R13" s="5"/>
    </row>
    <row r="14" spans="1:18" x14ac:dyDescent="0.3">
      <c r="A14" s="1" t="s">
        <v>15</v>
      </c>
      <c r="B14" s="5">
        <v>745.38</v>
      </c>
      <c r="C14" s="5">
        <v>96.69</v>
      </c>
      <c r="D14" s="5">
        <v>93.03</v>
      </c>
      <c r="E14" s="5">
        <v>3.66</v>
      </c>
      <c r="F14" s="5">
        <v>166.09</v>
      </c>
      <c r="G14" s="5">
        <v>1489.9</v>
      </c>
      <c r="H14" s="5">
        <v>922.2</v>
      </c>
      <c r="I14" s="5">
        <v>567.70000000000005</v>
      </c>
      <c r="J14" s="5">
        <v>3396.23</v>
      </c>
      <c r="K14" s="5">
        <v>6.39</v>
      </c>
      <c r="L14" s="5">
        <v>344.63</v>
      </c>
      <c r="M14" s="5">
        <v>270.76</v>
      </c>
      <c r="N14" s="5">
        <v>750.58</v>
      </c>
      <c r="O14" s="5">
        <v>7266.65</v>
      </c>
      <c r="P14" s="8">
        <f>O14/O15-1</f>
        <v>0.27122009418712878</v>
      </c>
      <c r="Q14" s="8">
        <f>O14/$O$87</f>
        <v>4.9513626306132145E-2</v>
      </c>
      <c r="R14" s="5">
        <v>1550.37</v>
      </c>
    </row>
    <row r="15" spans="1:18" x14ac:dyDescent="0.3">
      <c r="A15" s="1" t="s">
        <v>10</v>
      </c>
      <c r="B15" s="5">
        <v>1107.6500000000001</v>
      </c>
      <c r="C15" s="5">
        <v>77.7</v>
      </c>
      <c r="D15" s="5">
        <v>73.62</v>
      </c>
      <c r="E15" s="5">
        <v>4.08</v>
      </c>
      <c r="F15" s="5">
        <v>174.07</v>
      </c>
      <c r="G15" s="5">
        <v>992.06</v>
      </c>
      <c r="H15" s="5">
        <v>640.01</v>
      </c>
      <c r="I15" s="5">
        <v>352.05</v>
      </c>
      <c r="J15" s="5">
        <v>2391.13</v>
      </c>
      <c r="K15" s="5">
        <v>3.62</v>
      </c>
      <c r="L15" s="5">
        <v>347.76</v>
      </c>
      <c r="M15" s="5">
        <v>243.94</v>
      </c>
      <c r="N15" s="5">
        <v>378.35</v>
      </c>
      <c r="O15" s="5">
        <v>5716.28</v>
      </c>
      <c r="P15" s="5"/>
      <c r="Q15" s="5"/>
      <c r="R15" s="5"/>
    </row>
    <row r="16" spans="1:18" x14ac:dyDescent="0.3">
      <c r="A16" s="1" t="s">
        <v>16</v>
      </c>
      <c r="B16" s="5">
        <v>1396.57</v>
      </c>
      <c r="C16" s="5">
        <v>560.05999999999995</v>
      </c>
      <c r="D16" s="5">
        <v>490.14</v>
      </c>
      <c r="E16" s="5">
        <v>69.92</v>
      </c>
      <c r="F16" s="5">
        <v>543.48</v>
      </c>
      <c r="G16" s="5">
        <v>4675.8900000000003</v>
      </c>
      <c r="H16" s="5">
        <v>2370.11</v>
      </c>
      <c r="I16" s="5">
        <v>2305.77</v>
      </c>
      <c r="J16" s="5">
        <v>4548.95</v>
      </c>
      <c r="K16" s="5">
        <v>48.96</v>
      </c>
      <c r="L16" s="5">
        <v>496.87</v>
      </c>
      <c r="M16" s="5">
        <v>256.52</v>
      </c>
      <c r="N16" s="5">
        <v>386.25</v>
      </c>
      <c r="O16" s="5">
        <v>12913.54</v>
      </c>
      <c r="P16" s="8">
        <f>O16/O17-1</f>
        <v>4.1417875541534199E-2</v>
      </c>
      <c r="Q16" s="8">
        <f>O16/$O$87</f>
        <v>8.7990503718947483E-2</v>
      </c>
      <c r="R16" s="5">
        <v>513.58000000000004</v>
      </c>
    </row>
    <row r="17" spans="1:18" x14ac:dyDescent="0.3">
      <c r="A17" s="1" t="s">
        <v>10</v>
      </c>
      <c r="B17" s="5">
        <v>2006.55</v>
      </c>
      <c r="C17" s="5">
        <v>445.39</v>
      </c>
      <c r="D17" s="5">
        <v>393.88</v>
      </c>
      <c r="E17" s="5">
        <v>51.5</v>
      </c>
      <c r="F17" s="5">
        <v>501.22</v>
      </c>
      <c r="G17" s="5">
        <v>4129.16</v>
      </c>
      <c r="H17" s="5">
        <v>2137.58</v>
      </c>
      <c r="I17" s="5">
        <v>1991.58</v>
      </c>
      <c r="J17" s="5">
        <v>3640.89</v>
      </c>
      <c r="K17" s="5">
        <v>49.79</v>
      </c>
      <c r="L17" s="5">
        <v>485.39</v>
      </c>
      <c r="M17" s="5">
        <v>206.43</v>
      </c>
      <c r="N17" s="5">
        <v>935.15</v>
      </c>
      <c r="O17" s="5">
        <v>12399.96</v>
      </c>
      <c r="P17" s="5"/>
      <c r="Q17" s="5"/>
      <c r="R17" s="5"/>
    </row>
    <row r="18" spans="1:18" x14ac:dyDescent="0.3">
      <c r="A18" s="1" t="s">
        <v>17</v>
      </c>
      <c r="B18" s="5">
        <v>370.63</v>
      </c>
      <c r="C18" s="5">
        <v>218.9</v>
      </c>
      <c r="D18" s="5">
        <v>211.21</v>
      </c>
      <c r="E18" s="5">
        <v>7.69</v>
      </c>
      <c r="F18" s="5">
        <v>160</v>
      </c>
      <c r="G18" s="5">
        <v>1952.85</v>
      </c>
      <c r="H18" s="5">
        <v>963.03</v>
      </c>
      <c r="I18" s="5">
        <v>989.83</v>
      </c>
      <c r="J18" s="5">
        <v>444.12</v>
      </c>
      <c r="K18" s="5">
        <v>0</v>
      </c>
      <c r="L18" s="5">
        <v>153.19999999999999</v>
      </c>
      <c r="M18" s="5">
        <v>47.43</v>
      </c>
      <c r="N18" s="5">
        <v>880.63</v>
      </c>
      <c r="O18" s="5">
        <v>4227.7700000000004</v>
      </c>
      <c r="P18" s="8">
        <f>O18/O19-1</f>
        <v>0.1604742063165292</v>
      </c>
      <c r="Q18" s="8">
        <f>O18/$O$87</f>
        <v>2.8807252845296845E-2</v>
      </c>
      <c r="R18" s="5">
        <v>584.63</v>
      </c>
    </row>
    <row r="19" spans="1:18" x14ac:dyDescent="0.3">
      <c r="A19" s="1" t="s">
        <v>10</v>
      </c>
      <c r="B19" s="5">
        <v>588.48</v>
      </c>
      <c r="C19" s="5">
        <v>183.78</v>
      </c>
      <c r="D19" s="5">
        <v>172.26</v>
      </c>
      <c r="E19" s="5">
        <v>11.53</v>
      </c>
      <c r="F19" s="5">
        <v>158.26</v>
      </c>
      <c r="G19" s="5">
        <v>1514.58</v>
      </c>
      <c r="H19" s="5">
        <v>727.88</v>
      </c>
      <c r="I19" s="5">
        <v>786.71</v>
      </c>
      <c r="J19" s="5">
        <v>397</v>
      </c>
      <c r="K19" s="5">
        <v>0</v>
      </c>
      <c r="L19" s="5">
        <v>138.15</v>
      </c>
      <c r="M19" s="5">
        <v>47.95</v>
      </c>
      <c r="N19" s="5">
        <v>614.91999999999996</v>
      </c>
      <c r="O19" s="5">
        <v>3643.14</v>
      </c>
      <c r="P19" s="5"/>
      <c r="Q19" s="5"/>
      <c r="R19" s="5"/>
    </row>
    <row r="20" spans="1:18" x14ac:dyDescent="0.3">
      <c r="A20" s="1" t="s">
        <v>18</v>
      </c>
      <c r="B20" s="5">
        <v>516.77</v>
      </c>
      <c r="C20" s="5">
        <v>90.73</v>
      </c>
      <c r="D20" s="5">
        <v>90.6</v>
      </c>
      <c r="E20" s="5">
        <v>0.13</v>
      </c>
      <c r="F20" s="5">
        <v>206.6</v>
      </c>
      <c r="G20" s="5">
        <v>1597.06</v>
      </c>
      <c r="H20" s="5">
        <v>824.54</v>
      </c>
      <c r="I20" s="5">
        <v>772.52</v>
      </c>
      <c r="J20" s="5">
        <v>1542.67</v>
      </c>
      <c r="K20" s="5">
        <v>1.01</v>
      </c>
      <c r="L20" s="5">
        <v>40.19</v>
      </c>
      <c r="M20" s="5">
        <v>77.52</v>
      </c>
      <c r="N20" s="5">
        <v>379.57</v>
      </c>
      <c r="O20" s="5">
        <v>4452.12</v>
      </c>
      <c r="P20" s="8">
        <f>O20/O21-1</f>
        <v>-0.14871957643630573</v>
      </c>
      <c r="Q20" s="8">
        <f>O20/$O$87</f>
        <v>3.0335932781963774E-2</v>
      </c>
      <c r="R20" s="5">
        <v>-777.79</v>
      </c>
    </row>
    <row r="21" spans="1:18" x14ac:dyDescent="0.3">
      <c r="A21" s="1" t="s">
        <v>10</v>
      </c>
      <c r="B21" s="5">
        <v>832.54</v>
      </c>
      <c r="C21" s="5">
        <v>71.66</v>
      </c>
      <c r="D21" s="5">
        <v>70</v>
      </c>
      <c r="E21" s="5">
        <v>1.66</v>
      </c>
      <c r="F21" s="5">
        <v>213.35</v>
      </c>
      <c r="G21" s="5">
        <v>1780.47</v>
      </c>
      <c r="H21" s="5">
        <v>867.54</v>
      </c>
      <c r="I21" s="5">
        <v>912.93</v>
      </c>
      <c r="J21" s="5">
        <v>1256.6600000000001</v>
      </c>
      <c r="K21" s="5">
        <v>1.0900000000000001</v>
      </c>
      <c r="L21" s="5">
        <v>46.82</v>
      </c>
      <c r="M21" s="5">
        <v>159.91999999999999</v>
      </c>
      <c r="N21" s="5">
        <v>867.4</v>
      </c>
      <c r="O21" s="5">
        <v>5229.91</v>
      </c>
      <c r="P21" s="5"/>
      <c r="Q21" s="5"/>
      <c r="R21" s="5"/>
    </row>
    <row r="22" spans="1:18" x14ac:dyDescent="0.3">
      <c r="A22" s="1" t="s">
        <v>19</v>
      </c>
      <c r="B22" s="5">
        <v>0</v>
      </c>
      <c r="C22" s="5">
        <v>0</v>
      </c>
      <c r="D22" s="5">
        <v>0</v>
      </c>
      <c r="E22" s="5">
        <v>0</v>
      </c>
      <c r="F22" s="5">
        <v>0</v>
      </c>
      <c r="G22" s="5">
        <v>12.02</v>
      </c>
      <c r="H22" s="5">
        <v>8.8699999999999992</v>
      </c>
      <c r="I22" s="5">
        <v>3.15</v>
      </c>
      <c r="J22" s="5">
        <v>0</v>
      </c>
      <c r="K22" s="5">
        <v>0</v>
      </c>
      <c r="L22" s="5">
        <v>0</v>
      </c>
      <c r="M22" s="5">
        <v>0</v>
      </c>
      <c r="N22" s="5">
        <v>0</v>
      </c>
      <c r="O22" s="5">
        <v>12.02</v>
      </c>
      <c r="P22" s="5">
        <v>0</v>
      </c>
      <c r="Q22" s="8">
        <f>O22/$O$87</f>
        <v>8.1902085307494985E-5</v>
      </c>
      <c r="R22" s="5">
        <v>12.02</v>
      </c>
    </row>
    <row r="23" spans="1:18" x14ac:dyDescent="0.3">
      <c r="A23" s="1" t="s">
        <v>10</v>
      </c>
      <c r="B23" s="5">
        <v>0</v>
      </c>
      <c r="C23" s="5">
        <v>0</v>
      </c>
      <c r="D23" s="5">
        <v>0</v>
      </c>
      <c r="E23" s="5">
        <v>0</v>
      </c>
      <c r="F23" s="5">
        <v>0</v>
      </c>
      <c r="G23" s="5">
        <v>0</v>
      </c>
      <c r="H23" s="5">
        <v>0</v>
      </c>
      <c r="I23" s="5">
        <v>0</v>
      </c>
      <c r="J23" s="5">
        <v>0</v>
      </c>
      <c r="K23" s="5">
        <v>0</v>
      </c>
      <c r="L23" s="5">
        <v>0</v>
      </c>
      <c r="M23" s="5">
        <v>0</v>
      </c>
      <c r="N23" s="5">
        <v>0</v>
      </c>
      <c r="O23" s="5">
        <v>0</v>
      </c>
      <c r="P23" s="5"/>
      <c r="Q23" s="5"/>
      <c r="R23" s="5"/>
    </row>
    <row r="24" spans="1:18" x14ac:dyDescent="0.3">
      <c r="A24" s="1" t="s">
        <v>20</v>
      </c>
      <c r="B24" s="5">
        <v>1.33</v>
      </c>
      <c r="C24" s="5">
        <v>0</v>
      </c>
      <c r="D24" s="5">
        <v>0</v>
      </c>
      <c r="E24" s="5">
        <v>0</v>
      </c>
      <c r="F24" s="5">
        <v>0</v>
      </c>
      <c r="G24" s="5">
        <v>30.32</v>
      </c>
      <c r="H24" s="5">
        <v>6.79</v>
      </c>
      <c r="I24" s="5">
        <v>23.53</v>
      </c>
      <c r="J24" s="5">
        <v>30.16</v>
      </c>
      <c r="K24" s="5">
        <v>0</v>
      </c>
      <c r="L24" s="5">
        <v>0</v>
      </c>
      <c r="M24" s="5">
        <v>8.5500000000000007</v>
      </c>
      <c r="N24" s="5">
        <v>25.47</v>
      </c>
      <c r="O24" s="5">
        <v>95.83</v>
      </c>
      <c r="P24" s="8">
        <f>O24/O25-1</f>
        <v>-0.67306905021834063</v>
      </c>
      <c r="Q24" s="8">
        <f>O24/$O$87</f>
        <v>6.5296812271358102E-4</v>
      </c>
      <c r="R24" s="5">
        <v>-197.29</v>
      </c>
    </row>
    <row r="25" spans="1:18" x14ac:dyDescent="0.3">
      <c r="A25" s="1" t="s">
        <v>10</v>
      </c>
      <c r="B25" s="5">
        <v>0</v>
      </c>
      <c r="C25" s="5">
        <v>0</v>
      </c>
      <c r="D25" s="5">
        <v>0</v>
      </c>
      <c r="E25" s="5">
        <v>0</v>
      </c>
      <c r="F25" s="5">
        <v>0</v>
      </c>
      <c r="G25" s="5">
        <v>0</v>
      </c>
      <c r="H25" s="5">
        <v>0</v>
      </c>
      <c r="I25" s="5">
        <v>0</v>
      </c>
      <c r="J25" s="5">
        <v>0</v>
      </c>
      <c r="K25" s="5">
        <v>0</v>
      </c>
      <c r="L25" s="5">
        <v>0</v>
      </c>
      <c r="M25" s="5">
        <v>0</v>
      </c>
      <c r="N25" s="5">
        <v>293.12</v>
      </c>
      <c r="O25" s="5">
        <v>293.12</v>
      </c>
      <c r="P25" s="5"/>
      <c r="Q25" s="5"/>
      <c r="R25" s="5"/>
    </row>
    <row r="26" spans="1:18" x14ac:dyDescent="0.3">
      <c r="A26" s="1" t="s">
        <v>21</v>
      </c>
      <c r="B26" s="5">
        <v>33.32</v>
      </c>
      <c r="C26" s="5">
        <v>10.88</v>
      </c>
      <c r="D26" s="5">
        <v>10.88</v>
      </c>
      <c r="E26" s="5">
        <v>0</v>
      </c>
      <c r="F26" s="5">
        <v>19.940000000000001</v>
      </c>
      <c r="G26" s="5">
        <v>887.39</v>
      </c>
      <c r="H26" s="5">
        <v>455.44</v>
      </c>
      <c r="I26" s="5">
        <v>431.95</v>
      </c>
      <c r="J26" s="5">
        <v>256.24</v>
      </c>
      <c r="K26" s="5">
        <v>0</v>
      </c>
      <c r="L26" s="5">
        <v>32.69</v>
      </c>
      <c r="M26" s="5">
        <v>7.93</v>
      </c>
      <c r="N26" s="5">
        <v>27.11</v>
      </c>
      <c r="O26" s="5">
        <v>1275.5</v>
      </c>
      <c r="P26" s="8">
        <f>O26/O27-1</f>
        <v>0.15564776979460171</v>
      </c>
      <c r="Q26" s="8">
        <f>O26/$O$87</f>
        <v>8.6910241106247788E-3</v>
      </c>
      <c r="R26" s="5">
        <v>171.79</v>
      </c>
    </row>
    <row r="27" spans="1:18" x14ac:dyDescent="0.3">
      <c r="A27" s="1" t="s">
        <v>10</v>
      </c>
      <c r="B27" s="5">
        <v>38.340000000000003</v>
      </c>
      <c r="C27" s="5">
        <v>10.47</v>
      </c>
      <c r="D27" s="5">
        <v>10.47</v>
      </c>
      <c r="E27" s="5">
        <v>0</v>
      </c>
      <c r="F27" s="5">
        <v>18.12</v>
      </c>
      <c r="G27" s="5">
        <v>730.23</v>
      </c>
      <c r="H27" s="5">
        <v>391.24</v>
      </c>
      <c r="I27" s="5">
        <v>338.98</v>
      </c>
      <c r="J27" s="5">
        <v>247.35</v>
      </c>
      <c r="K27" s="5">
        <v>0</v>
      </c>
      <c r="L27" s="5">
        <v>18.71</v>
      </c>
      <c r="M27" s="5">
        <v>9.61</v>
      </c>
      <c r="N27" s="5">
        <v>30.89</v>
      </c>
      <c r="O27" s="5">
        <v>1103.71</v>
      </c>
      <c r="P27" s="5"/>
      <c r="Q27" s="5"/>
      <c r="R27" s="5"/>
    </row>
    <row r="28" spans="1:18" x14ac:dyDescent="0.3">
      <c r="A28" s="1" t="s">
        <v>22</v>
      </c>
      <c r="B28" s="5">
        <v>110.29</v>
      </c>
      <c r="C28" s="5">
        <v>23.05</v>
      </c>
      <c r="D28" s="5">
        <v>23.05</v>
      </c>
      <c r="E28" s="5">
        <v>0</v>
      </c>
      <c r="F28" s="5">
        <v>11</v>
      </c>
      <c r="G28" s="5">
        <v>701.54</v>
      </c>
      <c r="H28" s="5">
        <v>188.78</v>
      </c>
      <c r="I28" s="5">
        <v>512.77</v>
      </c>
      <c r="J28" s="5">
        <v>465.91</v>
      </c>
      <c r="K28" s="5">
        <v>0</v>
      </c>
      <c r="L28" s="5">
        <v>48.17</v>
      </c>
      <c r="M28" s="5">
        <v>20.260000000000002</v>
      </c>
      <c r="N28" s="5">
        <v>15.88</v>
      </c>
      <c r="O28" s="5">
        <v>1396.11</v>
      </c>
      <c r="P28" s="8">
        <f>O28/O29-1</f>
        <v>-2.0143036615408394E-2</v>
      </c>
      <c r="Q28" s="8">
        <f>O28/$O$87</f>
        <v>9.5128386288391691E-3</v>
      </c>
      <c r="R28" s="5">
        <v>-28.7</v>
      </c>
    </row>
    <row r="29" spans="1:18" x14ac:dyDescent="0.3">
      <c r="A29" s="1" t="s">
        <v>10</v>
      </c>
      <c r="B29" s="5">
        <v>152.81</v>
      </c>
      <c r="C29" s="5">
        <v>17.93</v>
      </c>
      <c r="D29" s="5">
        <v>17.93</v>
      </c>
      <c r="E29" s="5">
        <v>0</v>
      </c>
      <c r="F29" s="5">
        <v>16.920000000000002</v>
      </c>
      <c r="G29" s="5">
        <v>779.58</v>
      </c>
      <c r="H29" s="5">
        <v>193.84</v>
      </c>
      <c r="I29" s="5">
        <v>585.74</v>
      </c>
      <c r="J29" s="5">
        <v>380.95</v>
      </c>
      <c r="K29" s="5">
        <v>0</v>
      </c>
      <c r="L29" s="5">
        <v>47.56</v>
      </c>
      <c r="M29" s="5">
        <v>22.78</v>
      </c>
      <c r="N29" s="5">
        <v>6.28</v>
      </c>
      <c r="O29" s="5">
        <v>1424.81</v>
      </c>
      <c r="P29" s="5"/>
      <c r="Q29" s="5"/>
      <c r="R29" s="5"/>
    </row>
    <row r="30" spans="1:18" x14ac:dyDescent="0.3">
      <c r="A30" s="1" t="s">
        <v>23</v>
      </c>
      <c r="B30" s="5">
        <v>639.02</v>
      </c>
      <c r="C30" s="5">
        <v>137.81</v>
      </c>
      <c r="D30" s="5">
        <v>73.459999999999994</v>
      </c>
      <c r="E30" s="5">
        <v>64.349999999999994</v>
      </c>
      <c r="F30" s="5">
        <v>204.68</v>
      </c>
      <c r="G30" s="5">
        <v>2329.02</v>
      </c>
      <c r="H30" s="5">
        <v>754.4</v>
      </c>
      <c r="I30" s="5">
        <v>1574.61</v>
      </c>
      <c r="J30" s="5">
        <v>3001.02</v>
      </c>
      <c r="K30" s="5">
        <v>39.880000000000003</v>
      </c>
      <c r="L30" s="5">
        <v>142.33000000000001</v>
      </c>
      <c r="M30" s="5">
        <v>490.18</v>
      </c>
      <c r="N30" s="5">
        <v>231.83</v>
      </c>
      <c r="O30" s="5">
        <v>7215.76</v>
      </c>
      <c r="P30" s="8">
        <f>O30/O31-1</f>
        <v>3.3384173630355285E-2</v>
      </c>
      <c r="Q30" s="8">
        <f>O30/$O$87</f>
        <v>4.9166871137970886E-2</v>
      </c>
      <c r="R30" s="5">
        <v>233.11</v>
      </c>
    </row>
    <row r="31" spans="1:18" x14ac:dyDescent="0.3">
      <c r="A31" s="1" t="s">
        <v>10</v>
      </c>
      <c r="B31" s="5">
        <v>827.32</v>
      </c>
      <c r="C31" s="5">
        <v>126.91</v>
      </c>
      <c r="D31" s="5">
        <v>53.09</v>
      </c>
      <c r="E31" s="5">
        <v>73.819999999999993</v>
      </c>
      <c r="F31" s="5">
        <v>181.4</v>
      </c>
      <c r="G31" s="5">
        <v>2032.56</v>
      </c>
      <c r="H31" s="5">
        <v>639.14</v>
      </c>
      <c r="I31" s="5">
        <v>1393.43</v>
      </c>
      <c r="J31" s="5">
        <v>3029.68</v>
      </c>
      <c r="K31" s="5">
        <v>24.51</v>
      </c>
      <c r="L31" s="5">
        <v>121.37</v>
      </c>
      <c r="M31" s="5">
        <v>400.4</v>
      </c>
      <c r="N31" s="5">
        <v>238.49</v>
      </c>
      <c r="O31" s="5">
        <v>6982.65</v>
      </c>
      <c r="P31" s="5"/>
      <c r="Q31" s="5"/>
      <c r="R31" s="5"/>
    </row>
    <row r="32" spans="1:18" x14ac:dyDescent="0.3">
      <c r="A32" s="1" t="s">
        <v>24</v>
      </c>
      <c r="B32" s="5">
        <v>-0.24</v>
      </c>
      <c r="C32" s="5">
        <v>0</v>
      </c>
      <c r="D32" s="5">
        <v>0</v>
      </c>
      <c r="E32" s="5">
        <v>0</v>
      </c>
      <c r="F32" s="5">
        <v>0</v>
      </c>
      <c r="G32" s="5">
        <v>17.66</v>
      </c>
      <c r="H32" s="5">
        <v>3.7</v>
      </c>
      <c r="I32" s="5">
        <v>13.96</v>
      </c>
      <c r="J32" s="5">
        <v>80.349999999999994</v>
      </c>
      <c r="K32" s="5">
        <v>0</v>
      </c>
      <c r="L32" s="5">
        <v>0</v>
      </c>
      <c r="M32" s="5">
        <v>3.65</v>
      </c>
      <c r="N32" s="5">
        <v>0</v>
      </c>
      <c r="O32" s="5">
        <v>101.42</v>
      </c>
      <c r="P32" s="8">
        <f>O32/O33-1</f>
        <v>1.1437328260410062</v>
      </c>
      <c r="Q32" s="8">
        <f>O32/$O$87</f>
        <v>6.9105736205375549E-4</v>
      </c>
      <c r="R32" s="5">
        <v>54.11</v>
      </c>
    </row>
    <row r="33" spans="1:18" x14ac:dyDescent="0.3">
      <c r="A33" s="1" t="s">
        <v>10</v>
      </c>
      <c r="B33" s="5">
        <v>-0.28999999999999998</v>
      </c>
      <c r="C33" s="5">
        <v>0</v>
      </c>
      <c r="D33" s="5">
        <v>0</v>
      </c>
      <c r="E33" s="5">
        <v>0</v>
      </c>
      <c r="F33" s="5">
        <v>0</v>
      </c>
      <c r="G33" s="5">
        <v>0.36</v>
      </c>
      <c r="H33" s="5">
        <v>0</v>
      </c>
      <c r="I33" s="5">
        <v>0.36</v>
      </c>
      <c r="J33" s="5">
        <v>45.94</v>
      </c>
      <c r="K33" s="5">
        <v>0</v>
      </c>
      <c r="L33" s="5">
        <v>0</v>
      </c>
      <c r="M33" s="5">
        <v>1.3</v>
      </c>
      <c r="N33" s="5">
        <v>0</v>
      </c>
      <c r="O33" s="5">
        <v>47.31</v>
      </c>
      <c r="P33" s="5"/>
      <c r="Q33" s="5"/>
      <c r="R33" s="5"/>
    </row>
    <row r="34" spans="1:18" x14ac:dyDescent="0.3">
      <c r="A34" s="1" t="s">
        <v>25</v>
      </c>
      <c r="B34" s="5">
        <v>2.98</v>
      </c>
      <c r="C34" s="5">
        <v>0</v>
      </c>
      <c r="D34" s="5">
        <v>0</v>
      </c>
      <c r="E34" s="5">
        <v>0</v>
      </c>
      <c r="F34" s="5">
        <v>1.0900000000000001</v>
      </c>
      <c r="G34" s="5">
        <v>47.14</v>
      </c>
      <c r="H34" s="5">
        <v>17.399999999999999</v>
      </c>
      <c r="I34" s="5">
        <v>29.74</v>
      </c>
      <c r="J34" s="5">
        <v>106.5</v>
      </c>
      <c r="K34" s="5">
        <v>0</v>
      </c>
      <c r="L34" s="5">
        <v>32.93</v>
      </c>
      <c r="M34" s="5">
        <v>0.1</v>
      </c>
      <c r="N34" s="5">
        <v>4.04</v>
      </c>
      <c r="O34" s="5">
        <v>194.78</v>
      </c>
      <c r="P34" s="8">
        <f>O34/O35-1</f>
        <v>1.7207710574102526</v>
      </c>
      <c r="Q34" s="8">
        <f>O34/$O$87</f>
        <v>1.3271953557565618E-3</v>
      </c>
      <c r="R34" s="5">
        <v>123.19</v>
      </c>
    </row>
    <row r="35" spans="1:18" x14ac:dyDescent="0.3">
      <c r="A35" s="1" t="s">
        <v>10</v>
      </c>
      <c r="B35" s="5">
        <v>7.92</v>
      </c>
      <c r="C35" s="5">
        <v>-0.09</v>
      </c>
      <c r="D35" s="5">
        <v>-0.09</v>
      </c>
      <c r="E35" s="5">
        <v>0</v>
      </c>
      <c r="F35" s="5">
        <v>0.39</v>
      </c>
      <c r="G35" s="5">
        <v>25.22</v>
      </c>
      <c r="H35" s="5">
        <v>11.86</v>
      </c>
      <c r="I35" s="5">
        <v>13.36</v>
      </c>
      <c r="J35" s="5">
        <v>2.2999999999999998</v>
      </c>
      <c r="K35" s="5">
        <v>0</v>
      </c>
      <c r="L35" s="5">
        <v>35.119999999999997</v>
      </c>
      <c r="M35" s="5">
        <v>0.63</v>
      </c>
      <c r="N35" s="5">
        <v>0.1</v>
      </c>
      <c r="O35" s="5">
        <v>71.59</v>
      </c>
      <c r="P35" s="5"/>
      <c r="Q35" s="5"/>
      <c r="R35" s="5"/>
    </row>
    <row r="36" spans="1:18" x14ac:dyDescent="0.3">
      <c r="A36" s="1" t="s">
        <v>26</v>
      </c>
      <c r="B36" s="5">
        <v>132.09</v>
      </c>
      <c r="C36" s="5">
        <v>39.44</v>
      </c>
      <c r="D36" s="5">
        <v>39.44</v>
      </c>
      <c r="E36" s="5">
        <v>0.01</v>
      </c>
      <c r="F36" s="5">
        <v>42.34</v>
      </c>
      <c r="G36" s="5">
        <v>1285.18</v>
      </c>
      <c r="H36" s="5">
        <v>481.94</v>
      </c>
      <c r="I36" s="5">
        <v>803.24</v>
      </c>
      <c r="J36" s="5">
        <v>636.45000000000005</v>
      </c>
      <c r="K36" s="5">
        <v>0</v>
      </c>
      <c r="L36" s="5">
        <v>20.11</v>
      </c>
      <c r="M36" s="5">
        <v>40.619999999999997</v>
      </c>
      <c r="N36" s="5">
        <v>10.050000000000001</v>
      </c>
      <c r="O36" s="5">
        <v>2206.29</v>
      </c>
      <c r="P36" s="8">
        <f>O36/O37-1</f>
        <v>0.1704021601319845</v>
      </c>
      <c r="Q36" s="8">
        <f>O36/$O$87</f>
        <v>1.5033257220721555E-2</v>
      </c>
      <c r="R36" s="5">
        <v>321.22000000000003</v>
      </c>
    </row>
    <row r="37" spans="1:18" x14ac:dyDescent="0.3">
      <c r="A37" s="1" t="s">
        <v>10</v>
      </c>
      <c r="B37" s="5">
        <v>213.68</v>
      </c>
      <c r="C37" s="5">
        <v>34.299999999999997</v>
      </c>
      <c r="D37" s="5">
        <v>34.25</v>
      </c>
      <c r="E37" s="5">
        <v>0.05</v>
      </c>
      <c r="F37" s="5">
        <v>37.119999999999997</v>
      </c>
      <c r="G37" s="5">
        <v>1049.6400000000001</v>
      </c>
      <c r="H37" s="5">
        <v>356.64</v>
      </c>
      <c r="I37" s="5">
        <v>693</v>
      </c>
      <c r="J37" s="5">
        <v>497</v>
      </c>
      <c r="K37" s="5">
        <v>0</v>
      </c>
      <c r="L37" s="5">
        <v>11.69</v>
      </c>
      <c r="M37" s="5">
        <v>31.03</v>
      </c>
      <c r="N37" s="5">
        <v>10.61</v>
      </c>
      <c r="O37" s="5">
        <v>1885.07</v>
      </c>
      <c r="P37" s="5"/>
      <c r="Q37" s="5"/>
      <c r="R37" s="5"/>
    </row>
    <row r="38" spans="1:18" x14ac:dyDescent="0.3">
      <c r="A38" s="1" t="s">
        <v>27</v>
      </c>
      <c r="B38" s="5">
        <v>592.22</v>
      </c>
      <c r="C38" s="5">
        <v>56.27</v>
      </c>
      <c r="D38" s="5">
        <v>56.27</v>
      </c>
      <c r="E38" s="5">
        <v>0</v>
      </c>
      <c r="F38" s="5">
        <v>128.32</v>
      </c>
      <c r="G38" s="5">
        <v>2188.3200000000002</v>
      </c>
      <c r="H38" s="5">
        <v>1026.4100000000001</v>
      </c>
      <c r="I38" s="5">
        <v>1161.9100000000001</v>
      </c>
      <c r="J38" s="5">
        <v>1921.13</v>
      </c>
      <c r="K38" s="5">
        <v>0.2</v>
      </c>
      <c r="L38" s="5">
        <v>69.7</v>
      </c>
      <c r="M38" s="5">
        <v>828.33</v>
      </c>
      <c r="N38" s="5">
        <v>1281.6300000000001</v>
      </c>
      <c r="O38" s="5">
        <v>7066.12</v>
      </c>
      <c r="P38" s="8">
        <f>O38/O39-1</f>
        <v>0.1814199537204233</v>
      </c>
      <c r="Q38" s="8">
        <f>O38/$O$87</f>
        <v>4.8147251500249288E-2</v>
      </c>
      <c r="R38" s="5">
        <v>1085.08</v>
      </c>
    </row>
    <row r="39" spans="1:18" x14ac:dyDescent="0.3">
      <c r="A39" s="1" t="s">
        <v>10</v>
      </c>
      <c r="B39" s="5">
        <v>851.74</v>
      </c>
      <c r="C39" s="5">
        <v>48.43</v>
      </c>
      <c r="D39" s="5">
        <v>48.43</v>
      </c>
      <c r="E39" s="5">
        <v>0</v>
      </c>
      <c r="F39" s="5">
        <v>80.91</v>
      </c>
      <c r="G39" s="5">
        <v>1912.55</v>
      </c>
      <c r="H39" s="5">
        <v>890.96</v>
      </c>
      <c r="I39" s="5">
        <v>1021.59</v>
      </c>
      <c r="J39" s="5">
        <v>1367.47</v>
      </c>
      <c r="K39" s="5">
        <v>0.21</v>
      </c>
      <c r="L39" s="5">
        <v>56.73</v>
      </c>
      <c r="M39" s="5">
        <v>672.19</v>
      </c>
      <c r="N39" s="5">
        <v>990.81</v>
      </c>
      <c r="O39" s="5">
        <v>5981.04</v>
      </c>
      <c r="P39" s="5"/>
      <c r="Q39" s="5"/>
      <c r="R39" s="5"/>
    </row>
    <row r="40" spans="1:18" x14ac:dyDescent="0.3">
      <c r="A40" s="1" t="s">
        <v>28</v>
      </c>
      <c r="B40" s="5">
        <v>31.99</v>
      </c>
      <c r="C40" s="5">
        <v>4.12</v>
      </c>
      <c r="D40" s="5">
        <v>4.12</v>
      </c>
      <c r="E40" s="5">
        <v>0</v>
      </c>
      <c r="F40" s="5">
        <v>13.83</v>
      </c>
      <c r="G40" s="5">
        <v>1860.02</v>
      </c>
      <c r="H40" s="5">
        <v>511.37</v>
      </c>
      <c r="I40" s="5">
        <v>1348.65</v>
      </c>
      <c r="J40" s="5">
        <v>20.39</v>
      </c>
      <c r="K40" s="5">
        <v>0</v>
      </c>
      <c r="L40" s="5">
        <v>5.61</v>
      </c>
      <c r="M40" s="5">
        <v>67.760000000000005</v>
      </c>
      <c r="N40" s="5">
        <v>25.75</v>
      </c>
      <c r="O40" s="5">
        <v>2029.47</v>
      </c>
      <c r="P40" s="8">
        <f>O40/O41-1</f>
        <v>0.20552786803447631</v>
      </c>
      <c r="Q40" s="8">
        <f>O40/$O$87</f>
        <v>1.3828438025707308E-2</v>
      </c>
      <c r="R40" s="5">
        <v>346</v>
      </c>
    </row>
    <row r="41" spans="1:18" x14ac:dyDescent="0.3">
      <c r="A41" s="1" t="s">
        <v>10</v>
      </c>
      <c r="B41" s="5">
        <v>52.83</v>
      </c>
      <c r="C41" s="5">
        <v>2.14</v>
      </c>
      <c r="D41" s="5">
        <v>2.14</v>
      </c>
      <c r="E41" s="5">
        <v>0</v>
      </c>
      <c r="F41" s="5">
        <v>11.18</v>
      </c>
      <c r="G41" s="5">
        <v>1531.09</v>
      </c>
      <c r="H41" s="5">
        <v>358.74</v>
      </c>
      <c r="I41" s="5">
        <v>1172.3499999999999</v>
      </c>
      <c r="J41" s="5">
        <v>5.57</v>
      </c>
      <c r="K41" s="5">
        <v>0</v>
      </c>
      <c r="L41" s="5">
        <v>4.5</v>
      </c>
      <c r="M41" s="5">
        <v>54.07</v>
      </c>
      <c r="N41" s="5">
        <v>22.09</v>
      </c>
      <c r="O41" s="5">
        <v>1683.47</v>
      </c>
      <c r="P41" s="5"/>
      <c r="Q41" s="5"/>
      <c r="R41" s="5"/>
    </row>
    <row r="42" spans="1:18" x14ac:dyDescent="0.3">
      <c r="A42" s="1" t="s">
        <v>29</v>
      </c>
      <c r="B42" s="5">
        <v>1049.9100000000001</v>
      </c>
      <c r="C42" s="5">
        <v>388.03</v>
      </c>
      <c r="D42" s="5">
        <v>374.85</v>
      </c>
      <c r="E42" s="5">
        <v>13.18</v>
      </c>
      <c r="F42" s="5">
        <v>210.42</v>
      </c>
      <c r="G42" s="5">
        <v>4223.4799999999996</v>
      </c>
      <c r="H42" s="5">
        <v>2065.4899999999998</v>
      </c>
      <c r="I42" s="5">
        <v>2157.98</v>
      </c>
      <c r="J42" s="5">
        <v>2940.68</v>
      </c>
      <c r="K42" s="5">
        <v>107.56</v>
      </c>
      <c r="L42" s="5">
        <v>491.31</v>
      </c>
      <c r="M42" s="5">
        <v>117.29</v>
      </c>
      <c r="N42" s="5">
        <v>541.71</v>
      </c>
      <c r="O42" s="5">
        <v>10070.379999999999</v>
      </c>
      <c r="P42" s="8">
        <f>O42/O43-1</f>
        <v>0.27808378430516489</v>
      </c>
      <c r="Q42" s="8">
        <f>O42/$O$87</f>
        <v>6.8617730602237206E-2</v>
      </c>
      <c r="R42" s="5">
        <v>2191.1</v>
      </c>
    </row>
    <row r="43" spans="1:18" x14ac:dyDescent="0.3">
      <c r="A43" s="1" t="s">
        <v>10</v>
      </c>
      <c r="B43" s="5">
        <v>1266.58</v>
      </c>
      <c r="C43" s="5">
        <v>344.77</v>
      </c>
      <c r="D43" s="5">
        <v>334.13</v>
      </c>
      <c r="E43" s="5">
        <v>10.64</v>
      </c>
      <c r="F43" s="5">
        <v>151.4</v>
      </c>
      <c r="G43" s="5">
        <v>3504.25</v>
      </c>
      <c r="H43" s="5">
        <v>1655.73</v>
      </c>
      <c r="I43" s="5">
        <v>1848.51</v>
      </c>
      <c r="J43" s="5">
        <v>1654.35</v>
      </c>
      <c r="K43" s="5">
        <v>69.77</v>
      </c>
      <c r="L43" s="5">
        <v>394.62</v>
      </c>
      <c r="M43" s="5">
        <v>99.31</v>
      </c>
      <c r="N43" s="5">
        <v>394.24</v>
      </c>
      <c r="O43" s="5">
        <v>7879.28</v>
      </c>
      <c r="P43" s="5"/>
      <c r="Q43" s="5"/>
      <c r="R43" s="5"/>
    </row>
    <row r="44" spans="1:18" x14ac:dyDescent="0.3">
      <c r="A44" s="1" t="s">
        <v>30</v>
      </c>
      <c r="B44" s="5">
        <v>1872.49</v>
      </c>
      <c r="C44" s="5">
        <v>724.88</v>
      </c>
      <c r="D44" s="5">
        <v>413.7</v>
      </c>
      <c r="E44" s="5">
        <v>311.17</v>
      </c>
      <c r="F44" s="5">
        <v>503.55</v>
      </c>
      <c r="G44" s="5">
        <v>4515.97</v>
      </c>
      <c r="H44" s="5">
        <v>1845.43</v>
      </c>
      <c r="I44" s="5">
        <v>2670.54</v>
      </c>
      <c r="J44" s="5">
        <v>9989.8799999999992</v>
      </c>
      <c r="K44" s="5">
        <v>197.33</v>
      </c>
      <c r="L44" s="5">
        <v>301.86</v>
      </c>
      <c r="M44" s="5">
        <v>292.76</v>
      </c>
      <c r="N44" s="5">
        <v>963.93</v>
      </c>
      <c r="O44" s="5">
        <v>19362.64</v>
      </c>
      <c r="P44" s="8">
        <f>O44/O45-1</f>
        <v>3.9187483362386644E-2</v>
      </c>
      <c r="Q44" s="8">
        <f>O44/$O$87</f>
        <v>0.13193349359886145</v>
      </c>
      <c r="R44" s="5">
        <v>730.16</v>
      </c>
    </row>
    <row r="45" spans="1:18" x14ac:dyDescent="0.3">
      <c r="A45" s="1" t="s">
        <v>10</v>
      </c>
      <c r="B45" s="5">
        <v>2510.87</v>
      </c>
      <c r="C45" s="5">
        <v>452.5</v>
      </c>
      <c r="D45" s="5">
        <v>220.72</v>
      </c>
      <c r="E45" s="5">
        <v>231.78</v>
      </c>
      <c r="F45" s="5">
        <v>461.57</v>
      </c>
      <c r="G45" s="5">
        <v>3820.12</v>
      </c>
      <c r="H45" s="5">
        <v>1406.74</v>
      </c>
      <c r="I45" s="5">
        <v>2413.38</v>
      </c>
      <c r="J45" s="5">
        <v>9680.69</v>
      </c>
      <c r="K45" s="5">
        <v>146</v>
      </c>
      <c r="L45" s="5">
        <v>277.74</v>
      </c>
      <c r="M45" s="5">
        <v>329.87</v>
      </c>
      <c r="N45" s="5">
        <v>953.12</v>
      </c>
      <c r="O45" s="5">
        <v>18632.48</v>
      </c>
      <c r="P45" s="5"/>
      <c r="Q45" s="5"/>
      <c r="R45" s="5"/>
    </row>
    <row r="46" spans="1:18" x14ac:dyDescent="0.3">
      <c r="A46" s="1" t="s">
        <v>31</v>
      </c>
      <c r="B46" s="5">
        <v>620.23</v>
      </c>
      <c r="C46" s="5">
        <v>274.39</v>
      </c>
      <c r="D46" s="5">
        <v>149.26</v>
      </c>
      <c r="E46" s="5">
        <v>125.12</v>
      </c>
      <c r="F46" s="5">
        <v>185.79</v>
      </c>
      <c r="G46" s="5">
        <v>1483.63</v>
      </c>
      <c r="H46" s="5">
        <v>458.98</v>
      </c>
      <c r="I46" s="5">
        <v>1024.6500000000001</v>
      </c>
      <c r="J46" s="5">
        <v>3713.53</v>
      </c>
      <c r="K46" s="5">
        <v>78.709999999999994</v>
      </c>
      <c r="L46" s="5">
        <v>77.2</v>
      </c>
      <c r="M46" s="5">
        <v>2435.66</v>
      </c>
      <c r="N46" s="5">
        <v>195.05</v>
      </c>
      <c r="O46" s="5">
        <v>9064.18</v>
      </c>
      <c r="P46" s="8">
        <f>O46/O47-1</f>
        <v>-4.0982345728386438E-3</v>
      </c>
      <c r="Q46" s="8">
        <f>O46/$O$87</f>
        <v>6.1761667521005814E-2</v>
      </c>
      <c r="R46" s="5">
        <v>-37.299999999999997</v>
      </c>
    </row>
    <row r="47" spans="1:18" x14ac:dyDescent="0.3">
      <c r="A47" s="1" t="s">
        <v>10</v>
      </c>
      <c r="B47" s="5">
        <v>1061.3900000000001</v>
      </c>
      <c r="C47" s="5">
        <v>253.51</v>
      </c>
      <c r="D47" s="5">
        <v>103.37</v>
      </c>
      <c r="E47" s="5">
        <v>150.13999999999999</v>
      </c>
      <c r="F47" s="5">
        <v>194.34</v>
      </c>
      <c r="G47" s="5">
        <v>1638.78</v>
      </c>
      <c r="H47" s="5">
        <v>523.4</v>
      </c>
      <c r="I47" s="5">
        <v>1115.3800000000001</v>
      </c>
      <c r="J47" s="5">
        <v>3648.53</v>
      </c>
      <c r="K47" s="5">
        <v>71.680000000000007</v>
      </c>
      <c r="L47" s="5">
        <v>65.3</v>
      </c>
      <c r="M47" s="5">
        <v>1928.34</v>
      </c>
      <c r="N47" s="5">
        <v>239.61</v>
      </c>
      <c r="O47" s="5">
        <v>9101.48</v>
      </c>
      <c r="P47" s="5"/>
      <c r="Q47" s="5"/>
      <c r="R47" s="5"/>
    </row>
    <row r="48" spans="1:18" x14ac:dyDescent="0.3">
      <c r="A48" s="1" t="s">
        <v>32</v>
      </c>
      <c r="B48" s="5">
        <v>844.08</v>
      </c>
      <c r="C48" s="5">
        <v>220.8</v>
      </c>
      <c r="D48" s="5">
        <v>102.16</v>
      </c>
      <c r="E48" s="5">
        <v>118.64</v>
      </c>
      <c r="F48" s="5">
        <v>229.2</v>
      </c>
      <c r="G48" s="5">
        <v>4022.44</v>
      </c>
      <c r="H48" s="5">
        <v>815.71</v>
      </c>
      <c r="I48" s="5">
        <v>3206.73</v>
      </c>
      <c r="J48" s="5">
        <v>4014.92</v>
      </c>
      <c r="K48" s="5">
        <v>11.44</v>
      </c>
      <c r="L48" s="5">
        <v>166.3</v>
      </c>
      <c r="M48" s="5">
        <v>253.03</v>
      </c>
      <c r="N48" s="5">
        <v>292.25</v>
      </c>
      <c r="O48" s="5">
        <v>10054.459999999999</v>
      </c>
      <c r="P48" s="8">
        <f>O48/O49-1</f>
        <v>8.0261683407771844E-2</v>
      </c>
      <c r="Q48" s="8">
        <f>O48/$O$87</f>
        <v>6.8509254629017968E-2</v>
      </c>
      <c r="R48" s="5">
        <v>747.03</v>
      </c>
    </row>
    <row r="49" spans="1:18" x14ac:dyDescent="0.3">
      <c r="A49" s="1" t="s">
        <v>10</v>
      </c>
      <c r="B49" s="5">
        <v>1108.51</v>
      </c>
      <c r="C49" s="5">
        <v>203.49</v>
      </c>
      <c r="D49" s="5">
        <v>91.4</v>
      </c>
      <c r="E49" s="5">
        <v>112.09</v>
      </c>
      <c r="F49" s="5">
        <v>216.22</v>
      </c>
      <c r="G49" s="5">
        <v>3845.15</v>
      </c>
      <c r="H49" s="5">
        <v>847.65</v>
      </c>
      <c r="I49" s="5">
        <v>2997.5</v>
      </c>
      <c r="J49" s="5">
        <v>3275.39</v>
      </c>
      <c r="K49" s="5">
        <v>12.14</v>
      </c>
      <c r="L49" s="5">
        <v>138.88999999999999</v>
      </c>
      <c r="M49" s="5">
        <v>193.72</v>
      </c>
      <c r="N49" s="5">
        <v>313.92</v>
      </c>
      <c r="O49" s="5">
        <v>9307.43</v>
      </c>
      <c r="P49" s="5"/>
      <c r="Q49" s="5"/>
      <c r="R49" s="5"/>
    </row>
    <row r="50" spans="1:18" x14ac:dyDescent="0.3">
      <c r="A50" s="1" t="s">
        <v>33</v>
      </c>
      <c r="B50" s="5">
        <v>126.64</v>
      </c>
      <c r="C50" s="5">
        <v>115.38</v>
      </c>
      <c r="D50" s="5">
        <v>35.450000000000003</v>
      </c>
      <c r="E50" s="5">
        <v>79.930000000000007</v>
      </c>
      <c r="F50" s="5">
        <v>11.04</v>
      </c>
      <c r="G50" s="5">
        <v>1644.27</v>
      </c>
      <c r="H50" s="5">
        <v>701.88</v>
      </c>
      <c r="I50" s="5">
        <v>942.39</v>
      </c>
      <c r="J50" s="5">
        <v>531.15</v>
      </c>
      <c r="K50" s="5">
        <v>0</v>
      </c>
      <c r="L50" s="5">
        <v>14.68</v>
      </c>
      <c r="M50" s="5">
        <v>83.78</v>
      </c>
      <c r="N50" s="5">
        <v>183.47</v>
      </c>
      <c r="O50" s="5">
        <v>2710.41</v>
      </c>
      <c r="P50" s="8">
        <f>O50/O51-1</f>
        <v>0.13968009687917848</v>
      </c>
      <c r="Q50" s="8">
        <f>O50/$O$87</f>
        <v>1.8468238855098792E-2</v>
      </c>
      <c r="R50" s="5">
        <v>332.19</v>
      </c>
    </row>
    <row r="51" spans="1:18" x14ac:dyDescent="0.3">
      <c r="A51" s="1" t="s">
        <v>10</v>
      </c>
      <c r="B51" s="5">
        <v>183.93</v>
      </c>
      <c r="C51" s="5">
        <v>30.93</v>
      </c>
      <c r="D51" s="5">
        <v>20.69</v>
      </c>
      <c r="E51" s="5">
        <v>10.24</v>
      </c>
      <c r="F51" s="5">
        <v>7.13</v>
      </c>
      <c r="G51" s="5">
        <v>1157.3900000000001</v>
      </c>
      <c r="H51" s="5">
        <v>533.51</v>
      </c>
      <c r="I51" s="5">
        <v>623.89</v>
      </c>
      <c r="J51" s="5">
        <v>675.21</v>
      </c>
      <c r="K51" s="5">
        <v>0</v>
      </c>
      <c r="L51" s="5">
        <v>14.09</v>
      </c>
      <c r="M51" s="5">
        <v>77.48</v>
      </c>
      <c r="N51" s="5">
        <v>232.05</v>
      </c>
      <c r="O51" s="5">
        <v>2378.2199999999998</v>
      </c>
      <c r="P51" s="5"/>
      <c r="Q51" s="5"/>
      <c r="R51" s="5"/>
    </row>
    <row r="52" spans="1:18" x14ac:dyDescent="0.3">
      <c r="A52" s="1" t="s">
        <v>34</v>
      </c>
      <c r="B52" s="5">
        <v>22.08</v>
      </c>
      <c r="C52" s="5">
        <v>1.83</v>
      </c>
      <c r="D52" s="5">
        <v>1.83</v>
      </c>
      <c r="E52" s="5">
        <v>0</v>
      </c>
      <c r="F52" s="5">
        <v>3.17</v>
      </c>
      <c r="G52" s="5">
        <v>364.58</v>
      </c>
      <c r="H52" s="5">
        <v>183.59</v>
      </c>
      <c r="I52" s="5">
        <v>181</v>
      </c>
      <c r="J52" s="5">
        <v>185.86</v>
      </c>
      <c r="K52" s="5">
        <v>0</v>
      </c>
      <c r="L52" s="5">
        <v>0.71</v>
      </c>
      <c r="M52" s="5">
        <v>33.130000000000003</v>
      </c>
      <c r="N52" s="5">
        <v>31.01</v>
      </c>
      <c r="O52" s="5">
        <v>642.38</v>
      </c>
      <c r="P52" s="8">
        <f>O52/O53-1</f>
        <v>0.51862884160756506</v>
      </c>
      <c r="Q52" s="8">
        <f>O52/$O$87</f>
        <v>4.3770600299358258E-3</v>
      </c>
      <c r="R52" s="5">
        <v>219.38</v>
      </c>
    </row>
    <row r="53" spans="1:18" x14ac:dyDescent="0.3">
      <c r="A53" s="1" t="s">
        <v>10</v>
      </c>
      <c r="B53" s="5">
        <v>32.590000000000003</v>
      </c>
      <c r="C53" s="5">
        <v>1.01</v>
      </c>
      <c r="D53" s="5">
        <v>1.01</v>
      </c>
      <c r="E53" s="5">
        <v>0</v>
      </c>
      <c r="F53" s="5">
        <v>1.42</v>
      </c>
      <c r="G53" s="5">
        <v>216.51</v>
      </c>
      <c r="H53" s="5">
        <v>104.59</v>
      </c>
      <c r="I53" s="5">
        <v>111.92</v>
      </c>
      <c r="J53" s="5">
        <v>153.22999999999999</v>
      </c>
      <c r="K53" s="5">
        <v>0</v>
      </c>
      <c r="L53" s="5">
        <v>0.02</v>
      </c>
      <c r="M53" s="5">
        <v>5.96</v>
      </c>
      <c r="N53" s="5">
        <v>12.26</v>
      </c>
      <c r="O53" s="5">
        <v>423</v>
      </c>
      <c r="P53" s="5"/>
      <c r="Q53" s="5"/>
      <c r="R53" s="5"/>
    </row>
    <row r="54" spans="1:18" x14ac:dyDescent="0.3">
      <c r="A54" s="1" t="s">
        <v>35</v>
      </c>
      <c r="B54" s="5">
        <v>107.67</v>
      </c>
      <c r="C54" s="5">
        <v>51.86</v>
      </c>
      <c r="D54" s="5">
        <v>51.86</v>
      </c>
      <c r="E54" s="5">
        <v>0</v>
      </c>
      <c r="F54" s="5">
        <v>16.57</v>
      </c>
      <c r="G54" s="5">
        <v>431.05</v>
      </c>
      <c r="H54" s="5">
        <v>226.23</v>
      </c>
      <c r="I54" s="5">
        <v>204.82</v>
      </c>
      <c r="J54" s="5">
        <v>325.62</v>
      </c>
      <c r="K54" s="5">
        <v>0</v>
      </c>
      <c r="L54" s="5">
        <v>73.599999999999994</v>
      </c>
      <c r="M54" s="5">
        <v>26.87</v>
      </c>
      <c r="N54" s="5">
        <v>32.380000000000003</v>
      </c>
      <c r="O54" s="5">
        <v>1065.6199999999999</v>
      </c>
      <c r="P54" s="8">
        <f>O54/O55-1</f>
        <v>0.21327564613457817</v>
      </c>
      <c r="Q54" s="8">
        <f>O54/$O$87</f>
        <v>7.2609401119278529E-3</v>
      </c>
      <c r="R54" s="5">
        <v>187.32</v>
      </c>
    </row>
    <row r="55" spans="1:18" x14ac:dyDescent="0.3">
      <c r="A55" s="1" t="s">
        <v>10</v>
      </c>
      <c r="B55" s="5">
        <v>70.38</v>
      </c>
      <c r="C55" s="5">
        <v>10.26</v>
      </c>
      <c r="D55" s="5">
        <v>10.26</v>
      </c>
      <c r="E55" s="5">
        <v>0</v>
      </c>
      <c r="F55" s="5">
        <v>8.2799999999999994</v>
      </c>
      <c r="G55" s="5">
        <v>363.37</v>
      </c>
      <c r="H55" s="5">
        <v>195.64</v>
      </c>
      <c r="I55" s="5">
        <v>167.74</v>
      </c>
      <c r="J55" s="5">
        <v>373.77</v>
      </c>
      <c r="K55" s="5">
        <v>0</v>
      </c>
      <c r="L55" s="5">
        <v>3.16</v>
      </c>
      <c r="M55" s="5">
        <v>23.35</v>
      </c>
      <c r="N55" s="5">
        <v>25.72</v>
      </c>
      <c r="O55" s="5">
        <v>878.3</v>
      </c>
      <c r="P55" s="5"/>
      <c r="Q55" s="5"/>
      <c r="R55" s="5"/>
    </row>
    <row r="56" spans="1:18" x14ac:dyDescent="0.3">
      <c r="A56" s="2" t="s">
        <v>36</v>
      </c>
      <c r="B56" s="4">
        <f t="shared" ref="B56:O56" si="0">B4+B6+B8+B10+B12+B14+B16+B18+B20+B22+B24+B26+B28+B30+B32+B34+B36+B38+B40+B42+B44+B46+B48+B50+B52+B54</f>
        <v>11274.169999999998</v>
      </c>
      <c r="C56" s="4">
        <f t="shared" si="0"/>
        <v>3577.59</v>
      </c>
      <c r="D56" s="4">
        <f t="shared" si="0"/>
        <v>2671.2499999999995</v>
      </c>
      <c r="E56" s="4">
        <f t="shared" si="0"/>
        <v>906.31999999999994</v>
      </c>
      <c r="F56" s="4">
        <f t="shared" si="0"/>
        <v>3105.14</v>
      </c>
      <c r="G56" s="4">
        <f t="shared" si="0"/>
        <v>44885.43</v>
      </c>
      <c r="H56" s="4">
        <f t="shared" si="0"/>
        <v>18798.990000000005</v>
      </c>
      <c r="I56" s="4">
        <f t="shared" si="0"/>
        <v>26086.430000000004</v>
      </c>
      <c r="J56" s="4">
        <f t="shared" si="0"/>
        <v>43807.040000000001</v>
      </c>
      <c r="K56" s="4">
        <f t="shared" si="0"/>
        <v>499.99</v>
      </c>
      <c r="L56" s="4">
        <f t="shared" si="0"/>
        <v>3157.1800000000003</v>
      </c>
      <c r="M56" s="4">
        <f t="shared" si="0"/>
        <v>5871.2699999999995</v>
      </c>
      <c r="N56" s="4">
        <f t="shared" si="0"/>
        <v>7901.9300000000012</v>
      </c>
      <c r="O56" s="4">
        <f t="shared" si="0"/>
        <v>124079.70999999999</v>
      </c>
      <c r="P56" s="9">
        <f>O56/O57-1</f>
        <v>8.1961665262182626E-2</v>
      </c>
      <c r="Q56" s="9">
        <f>O56/$O$87</f>
        <v>0.84545648863138412</v>
      </c>
      <c r="R56" s="4">
        <v>9399.39</v>
      </c>
    </row>
    <row r="57" spans="1:18" x14ac:dyDescent="0.3">
      <c r="A57" s="1" t="s">
        <v>37</v>
      </c>
      <c r="B57" s="14">
        <f>B5+B7+B9+B11+B13+B15+B17+B19+B21+B23+B25+B27+B29+B31+B33+B35+B37+B39+B41+B43+B45+B47+B49+B51+B53+B55</f>
        <v>15675.029999999999</v>
      </c>
      <c r="C57" s="14">
        <f t="shared" ref="C57:O57" si="1">C5+C7+C9+C11+C13+C15+C17+C19+C21+C23+C25+C27+C29+C31+C33+C35+C37+C39+C41+C43+C45+C47+C49+C51+C53+C55</f>
        <v>2673.6600000000003</v>
      </c>
      <c r="D57" s="14">
        <f t="shared" si="1"/>
        <v>1992.7500000000005</v>
      </c>
      <c r="E57" s="14">
        <f t="shared" si="1"/>
        <v>680.92000000000007</v>
      </c>
      <c r="F57" s="14">
        <f t="shared" si="1"/>
        <v>2802.0500000000006</v>
      </c>
      <c r="G57" s="14">
        <f t="shared" si="1"/>
        <v>39654.710000000006</v>
      </c>
      <c r="H57" s="14">
        <f t="shared" si="1"/>
        <v>16234.709999999997</v>
      </c>
      <c r="I57" s="14">
        <f t="shared" si="1"/>
        <v>23420.010000000002</v>
      </c>
      <c r="J57" s="14">
        <f t="shared" si="1"/>
        <v>37607.26</v>
      </c>
      <c r="K57" s="14">
        <f t="shared" si="1"/>
        <v>388</v>
      </c>
      <c r="L57" s="14">
        <f t="shared" si="1"/>
        <v>2857.75</v>
      </c>
      <c r="M57" s="14">
        <f t="shared" si="1"/>
        <v>4929.74</v>
      </c>
      <c r="N57" s="14">
        <f t="shared" si="1"/>
        <v>8092.1</v>
      </c>
      <c r="O57" s="14">
        <f t="shared" si="1"/>
        <v>114680.31999999999</v>
      </c>
      <c r="P57" s="5"/>
      <c r="Q57" s="5"/>
      <c r="R57" s="5"/>
    </row>
    <row r="58" spans="1:18" x14ac:dyDescent="0.3">
      <c r="A58" s="1" t="s">
        <v>38</v>
      </c>
      <c r="B58" s="8">
        <f>B56/B57-1</f>
        <v>-0.28075608148756337</v>
      </c>
      <c r="C58" s="8">
        <f t="shared" ref="C58:O58" si="2">C56/C57-1</f>
        <v>0.33808711653688195</v>
      </c>
      <c r="D58" s="8">
        <f t="shared" si="2"/>
        <v>0.34048425542591843</v>
      </c>
      <c r="E58" s="8">
        <f t="shared" si="2"/>
        <v>0.33102273394818749</v>
      </c>
      <c r="F58" s="8">
        <f t="shared" si="2"/>
        <v>0.10816723470316347</v>
      </c>
      <c r="G58" s="8">
        <f t="shared" si="2"/>
        <v>0.13190665118973244</v>
      </c>
      <c r="H58" s="8">
        <f t="shared" si="2"/>
        <v>0.15795046539174451</v>
      </c>
      <c r="I58" s="8">
        <f t="shared" si="2"/>
        <v>0.11385221440981463</v>
      </c>
      <c r="J58" s="8">
        <f t="shared" si="2"/>
        <v>0.16485593473175131</v>
      </c>
      <c r="K58" s="8">
        <f t="shared" si="2"/>
        <v>0.2886340206185567</v>
      </c>
      <c r="L58" s="8">
        <f t="shared" si="2"/>
        <v>0.10477823462514224</v>
      </c>
      <c r="M58" s="8">
        <f t="shared" si="2"/>
        <v>0.19098978850811599</v>
      </c>
      <c r="N58" s="8">
        <f t="shared" si="2"/>
        <v>-2.3500698211836091E-2</v>
      </c>
      <c r="O58" s="8">
        <f t="shared" si="2"/>
        <v>8.1961665262182626E-2</v>
      </c>
      <c r="P58" s="5"/>
      <c r="Q58" s="5"/>
      <c r="R58" s="5"/>
    </row>
    <row r="59" spans="1:18" x14ac:dyDescent="0.3">
      <c r="A59" s="2" t="s">
        <v>39</v>
      </c>
      <c r="B59" s="5"/>
      <c r="C59" s="5"/>
      <c r="D59" s="5"/>
      <c r="E59" s="5"/>
      <c r="F59" s="5"/>
      <c r="G59" s="5"/>
      <c r="H59" s="5"/>
      <c r="I59" s="5"/>
      <c r="J59" s="5"/>
      <c r="K59" s="5"/>
      <c r="L59" s="5"/>
      <c r="M59" s="5"/>
      <c r="N59" s="5"/>
      <c r="O59" s="5"/>
      <c r="P59" s="5"/>
      <c r="Q59" s="5"/>
      <c r="R59" s="5"/>
    </row>
    <row r="60" spans="1:18" x14ac:dyDescent="0.3">
      <c r="A60" s="1" t="s">
        <v>75</v>
      </c>
      <c r="B60" s="5">
        <v>0</v>
      </c>
      <c r="C60" s="5">
        <v>0</v>
      </c>
      <c r="D60" s="5">
        <v>0</v>
      </c>
      <c r="E60" s="5">
        <v>0</v>
      </c>
      <c r="F60" s="5">
        <v>0</v>
      </c>
      <c r="G60" s="5">
        <v>0</v>
      </c>
      <c r="H60" s="5">
        <v>0</v>
      </c>
      <c r="I60" s="5">
        <v>0</v>
      </c>
      <c r="J60" s="5">
        <v>3797.77</v>
      </c>
      <c r="K60" s="5">
        <v>0</v>
      </c>
      <c r="L60" s="5">
        <v>0</v>
      </c>
      <c r="M60" s="5">
        <v>47.23</v>
      </c>
      <c r="N60" s="5">
        <v>0</v>
      </c>
      <c r="O60" s="5">
        <v>3845</v>
      </c>
      <c r="P60" s="8">
        <f>O60/O61-1</f>
        <v>0.33406426407880163</v>
      </c>
      <c r="Q60" s="8">
        <f>O60/$O$87</f>
        <v>2.6199127954019817E-2</v>
      </c>
      <c r="R60" s="5">
        <v>962.83</v>
      </c>
    </row>
    <row r="61" spans="1:18" x14ac:dyDescent="0.3">
      <c r="A61" s="1" t="s">
        <v>10</v>
      </c>
      <c r="B61" s="5">
        <v>0</v>
      </c>
      <c r="C61" s="5">
        <v>0</v>
      </c>
      <c r="D61" s="5">
        <v>0</v>
      </c>
      <c r="E61" s="5">
        <v>0</v>
      </c>
      <c r="F61" s="5">
        <v>0</v>
      </c>
      <c r="G61" s="5">
        <v>0</v>
      </c>
      <c r="H61" s="5">
        <v>0</v>
      </c>
      <c r="I61" s="5">
        <v>0</v>
      </c>
      <c r="J61" s="5">
        <v>2842.76</v>
      </c>
      <c r="K61" s="5">
        <v>0</v>
      </c>
      <c r="L61" s="5">
        <v>0</v>
      </c>
      <c r="M61" s="5">
        <v>39.409999999999997</v>
      </c>
      <c r="N61" s="5">
        <v>0</v>
      </c>
      <c r="O61" s="5">
        <v>2882.17</v>
      </c>
      <c r="P61" s="5"/>
      <c r="Q61" s="5"/>
      <c r="R61" s="5"/>
    </row>
    <row r="62" spans="1:18" x14ac:dyDescent="0.3">
      <c r="A62" s="1" t="s">
        <v>40</v>
      </c>
      <c r="B62" s="5">
        <v>0</v>
      </c>
      <c r="C62" s="5">
        <v>0</v>
      </c>
      <c r="D62" s="5">
        <v>0</v>
      </c>
      <c r="E62" s="5">
        <v>0</v>
      </c>
      <c r="F62" s="5">
        <v>0</v>
      </c>
      <c r="G62" s="5">
        <v>0</v>
      </c>
      <c r="H62" s="5">
        <v>0</v>
      </c>
      <c r="I62" s="5">
        <v>0</v>
      </c>
      <c r="J62" s="5">
        <v>3019.47</v>
      </c>
      <c r="K62" s="5">
        <v>0</v>
      </c>
      <c r="L62" s="5">
        <v>0</v>
      </c>
      <c r="M62" s="5">
        <v>121.86</v>
      </c>
      <c r="N62" s="5">
        <v>0</v>
      </c>
      <c r="O62" s="5">
        <v>3141.33</v>
      </c>
      <c r="P62" s="8">
        <f>O62/O63-1</f>
        <v>0.42374840236042743</v>
      </c>
      <c r="Q62" s="8">
        <f>O62/$O$87</f>
        <v>2.1404449054824727E-2</v>
      </c>
      <c r="R62" s="5">
        <v>934.95</v>
      </c>
    </row>
    <row r="63" spans="1:18" x14ac:dyDescent="0.3">
      <c r="A63" s="1" t="s">
        <v>10</v>
      </c>
      <c r="B63" s="5">
        <v>0</v>
      </c>
      <c r="C63" s="5">
        <v>0</v>
      </c>
      <c r="D63" s="5">
        <v>0</v>
      </c>
      <c r="E63" s="5">
        <v>0</v>
      </c>
      <c r="F63" s="5">
        <v>0</v>
      </c>
      <c r="G63" s="5">
        <v>0</v>
      </c>
      <c r="H63" s="5">
        <v>0</v>
      </c>
      <c r="I63" s="5">
        <v>0</v>
      </c>
      <c r="J63" s="5">
        <v>2122.9899999999998</v>
      </c>
      <c r="K63" s="5">
        <v>0</v>
      </c>
      <c r="L63" s="5">
        <v>0</v>
      </c>
      <c r="M63" s="5">
        <v>83.39</v>
      </c>
      <c r="N63" s="5">
        <v>0</v>
      </c>
      <c r="O63" s="5">
        <v>2206.38</v>
      </c>
      <c r="P63" s="5"/>
      <c r="Q63" s="5"/>
      <c r="R63" s="5"/>
    </row>
    <row r="64" spans="1:18" x14ac:dyDescent="0.3">
      <c r="A64" s="1" t="s">
        <v>41</v>
      </c>
      <c r="B64" s="5">
        <v>0</v>
      </c>
      <c r="C64" s="5">
        <v>0</v>
      </c>
      <c r="D64" s="5">
        <v>0</v>
      </c>
      <c r="E64" s="5">
        <v>0</v>
      </c>
      <c r="F64" s="5">
        <v>0</v>
      </c>
      <c r="G64" s="5">
        <v>0</v>
      </c>
      <c r="H64" s="5">
        <v>0</v>
      </c>
      <c r="I64" s="5">
        <v>0</v>
      </c>
      <c r="J64" s="5">
        <v>5037.18</v>
      </c>
      <c r="K64" s="5">
        <v>0</v>
      </c>
      <c r="L64" s="5">
        <v>0</v>
      </c>
      <c r="M64" s="5">
        <v>113.89</v>
      </c>
      <c r="N64" s="5">
        <v>0</v>
      </c>
      <c r="O64" s="5">
        <v>5151.07</v>
      </c>
      <c r="P64" s="8">
        <f>O64/O65-1</f>
        <v>0.41664695690437559</v>
      </c>
      <c r="Q64" s="8">
        <f>O64/$O$87</f>
        <v>3.509845046296823E-2</v>
      </c>
      <c r="R64" s="5">
        <v>1514.97</v>
      </c>
    </row>
    <row r="65" spans="1:18" x14ac:dyDescent="0.3">
      <c r="A65" s="1" t="s">
        <v>10</v>
      </c>
      <c r="B65" s="5">
        <v>0</v>
      </c>
      <c r="C65" s="5">
        <v>0</v>
      </c>
      <c r="D65" s="5">
        <v>0</v>
      </c>
      <c r="E65" s="5">
        <v>0</v>
      </c>
      <c r="F65" s="5">
        <v>0</v>
      </c>
      <c r="G65" s="5">
        <v>0</v>
      </c>
      <c r="H65" s="5">
        <v>0</v>
      </c>
      <c r="I65" s="5">
        <v>0</v>
      </c>
      <c r="J65" s="5">
        <v>3558.67</v>
      </c>
      <c r="K65" s="5">
        <v>0</v>
      </c>
      <c r="L65" s="5">
        <v>0</v>
      </c>
      <c r="M65" s="5">
        <v>77.430000000000007</v>
      </c>
      <c r="N65" s="5">
        <v>0</v>
      </c>
      <c r="O65" s="5">
        <v>3636.1</v>
      </c>
      <c r="P65" s="5"/>
      <c r="Q65" s="5"/>
      <c r="R65" s="5"/>
    </row>
    <row r="66" spans="1:18" x14ac:dyDescent="0.3">
      <c r="A66" s="1" t="s">
        <v>42</v>
      </c>
      <c r="B66" s="5">
        <v>0</v>
      </c>
      <c r="C66" s="5">
        <v>0</v>
      </c>
      <c r="D66" s="5">
        <v>0</v>
      </c>
      <c r="E66" s="5">
        <v>0</v>
      </c>
      <c r="F66" s="5">
        <v>0</v>
      </c>
      <c r="G66" s="5">
        <v>0</v>
      </c>
      <c r="H66" s="5">
        <v>0</v>
      </c>
      <c r="I66" s="5">
        <v>0</v>
      </c>
      <c r="J66" s="5">
        <v>106.56</v>
      </c>
      <c r="K66" s="5">
        <v>0</v>
      </c>
      <c r="L66" s="5">
        <v>0</v>
      </c>
      <c r="M66" s="5">
        <v>4.66</v>
      </c>
      <c r="N66" s="5">
        <v>0</v>
      </c>
      <c r="O66" s="5">
        <v>111.22</v>
      </c>
      <c r="P66" s="8">
        <f>O66/O67-1</f>
        <v>2.4263709180529882</v>
      </c>
      <c r="Q66" s="8">
        <f>O66/$O$87</f>
        <v>7.5783277270379304E-4</v>
      </c>
      <c r="R66" s="5">
        <v>78.760000000000005</v>
      </c>
    </row>
    <row r="67" spans="1:18" x14ac:dyDescent="0.3">
      <c r="A67" s="1" t="s">
        <v>10</v>
      </c>
      <c r="B67" s="5">
        <v>0</v>
      </c>
      <c r="C67" s="5">
        <v>0</v>
      </c>
      <c r="D67" s="5">
        <v>0</v>
      </c>
      <c r="E67" s="5">
        <v>0</v>
      </c>
      <c r="F67" s="5">
        <v>0</v>
      </c>
      <c r="G67" s="5">
        <v>0</v>
      </c>
      <c r="H67" s="5">
        <v>0</v>
      </c>
      <c r="I67" s="5">
        <v>0</v>
      </c>
      <c r="J67" s="5">
        <v>30.58</v>
      </c>
      <c r="K67" s="5">
        <v>0</v>
      </c>
      <c r="L67" s="5">
        <v>0</v>
      </c>
      <c r="M67" s="5">
        <v>1.88</v>
      </c>
      <c r="N67" s="5">
        <v>0</v>
      </c>
      <c r="O67" s="5">
        <v>32.46</v>
      </c>
      <c r="P67" s="5"/>
      <c r="Q67" s="5"/>
      <c r="R67" s="5"/>
    </row>
    <row r="68" spans="1:18" x14ac:dyDescent="0.3">
      <c r="A68" s="1" t="s">
        <v>43</v>
      </c>
      <c r="B68" s="5">
        <v>0</v>
      </c>
      <c r="C68" s="5">
        <v>0</v>
      </c>
      <c r="D68" s="5">
        <v>0</v>
      </c>
      <c r="E68" s="5">
        <v>0</v>
      </c>
      <c r="F68" s="5">
        <v>0</v>
      </c>
      <c r="G68" s="5">
        <v>0</v>
      </c>
      <c r="H68" s="5">
        <v>0</v>
      </c>
      <c r="I68" s="5">
        <v>0</v>
      </c>
      <c r="J68" s="5">
        <v>1101.29</v>
      </c>
      <c r="K68" s="5">
        <v>0</v>
      </c>
      <c r="L68" s="5">
        <v>0</v>
      </c>
      <c r="M68" s="5">
        <v>22.53</v>
      </c>
      <c r="N68" s="5">
        <v>0</v>
      </c>
      <c r="O68" s="5">
        <v>1123.82</v>
      </c>
      <c r="P68" s="8">
        <f>O68/O69-1</f>
        <v>0.35386950655358507</v>
      </c>
      <c r="Q68" s="8">
        <f>O68/$O$87</f>
        <v>7.657504285380117E-3</v>
      </c>
      <c r="R68" s="5">
        <v>293.74</v>
      </c>
    </row>
    <row r="69" spans="1:18" x14ac:dyDescent="0.3">
      <c r="A69" s="1" t="s">
        <v>10</v>
      </c>
      <c r="B69" s="5">
        <v>0</v>
      </c>
      <c r="C69" s="5">
        <v>0</v>
      </c>
      <c r="D69" s="5">
        <v>0</v>
      </c>
      <c r="E69" s="5">
        <v>0</v>
      </c>
      <c r="F69" s="5">
        <v>0</v>
      </c>
      <c r="G69" s="5">
        <v>0</v>
      </c>
      <c r="H69" s="5">
        <v>0</v>
      </c>
      <c r="I69" s="5">
        <v>0</v>
      </c>
      <c r="J69" s="5">
        <v>809.06</v>
      </c>
      <c r="K69" s="5">
        <v>0</v>
      </c>
      <c r="L69" s="5">
        <v>0</v>
      </c>
      <c r="M69" s="5">
        <v>21.02</v>
      </c>
      <c r="N69" s="5">
        <v>0</v>
      </c>
      <c r="O69" s="5">
        <v>830.08</v>
      </c>
      <c r="P69" s="5"/>
      <c r="Q69" s="5"/>
      <c r="R69" s="5"/>
    </row>
    <row r="70" spans="1:18" x14ac:dyDescent="0.3">
      <c r="A70" s="1" t="s">
        <v>44</v>
      </c>
      <c r="B70" s="5">
        <v>0</v>
      </c>
      <c r="C70" s="5">
        <v>0</v>
      </c>
      <c r="D70" s="5">
        <v>0</v>
      </c>
      <c r="E70" s="5">
        <v>0</v>
      </c>
      <c r="F70" s="5">
        <v>0</v>
      </c>
      <c r="G70" s="5">
        <v>0</v>
      </c>
      <c r="H70" s="5">
        <v>0</v>
      </c>
      <c r="I70" s="5">
        <v>0</v>
      </c>
      <c r="J70" s="5">
        <v>32.24</v>
      </c>
      <c r="K70" s="5">
        <v>0</v>
      </c>
      <c r="L70" s="5">
        <v>0</v>
      </c>
      <c r="M70" s="5">
        <v>0.21</v>
      </c>
      <c r="N70" s="5">
        <v>0</v>
      </c>
      <c r="O70" s="5">
        <v>32.450000000000003</v>
      </c>
      <c r="P70" s="8">
        <f>O70/O71-1</f>
        <v>3.1443167305236273</v>
      </c>
      <c r="Q70" s="8">
        <f>O70/$O$87</f>
        <v>2.2110837506058339E-4</v>
      </c>
      <c r="R70" s="5">
        <v>24.62</v>
      </c>
    </row>
    <row r="71" spans="1:18" x14ac:dyDescent="0.3">
      <c r="A71" s="1" t="s">
        <v>10</v>
      </c>
      <c r="B71" s="5">
        <v>0</v>
      </c>
      <c r="C71" s="5">
        <v>0</v>
      </c>
      <c r="D71" s="5">
        <v>0</v>
      </c>
      <c r="E71" s="5">
        <v>0</v>
      </c>
      <c r="F71" s="5">
        <v>0</v>
      </c>
      <c r="G71" s="5">
        <v>0</v>
      </c>
      <c r="H71" s="5">
        <v>0</v>
      </c>
      <c r="I71" s="5">
        <v>0</v>
      </c>
      <c r="J71" s="5">
        <v>7.83</v>
      </c>
      <c r="K71" s="5">
        <v>0</v>
      </c>
      <c r="L71" s="5">
        <v>0</v>
      </c>
      <c r="M71" s="5">
        <v>0</v>
      </c>
      <c r="N71" s="5">
        <v>0</v>
      </c>
      <c r="O71" s="5">
        <v>7.83</v>
      </c>
      <c r="P71" s="5"/>
      <c r="Q71" s="5"/>
      <c r="R71" s="5"/>
    </row>
    <row r="72" spans="1:18" x14ac:dyDescent="0.3">
      <c r="A72" s="1" t="s">
        <v>45</v>
      </c>
      <c r="B72" s="5">
        <v>0</v>
      </c>
      <c r="C72" s="5">
        <v>0</v>
      </c>
      <c r="D72" s="5">
        <v>0</v>
      </c>
      <c r="E72" s="5">
        <v>0</v>
      </c>
      <c r="F72" s="5">
        <v>0</v>
      </c>
      <c r="G72" s="5">
        <v>0</v>
      </c>
      <c r="H72" s="5">
        <v>0</v>
      </c>
      <c r="I72" s="5">
        <v>0</v>
      </c>
      <c r="J72" s="5">
        <v>0.18</v>
      </c>
      <c r="K72" s="5">
        <v>0</v>
      </c>
      <c r="L72" s="5">
        <v>0</v>
      </c>
      <c r="M72" s="5">
        <v>0</v>
      </c>
      <c r="N72" s="5">
        <v>0</v>
      </c>
      <c r="O72" s="5">
        <v>0.18</v>
      </c>
      <c r="P72" s="8"/>
      <c r="Q72" s="5">
        <v>0</v>
      </c>
      <c r="R72" s="5">
        <v>0.18</v>
      </c>
    </row>
    <row r="73" spans="1:18" x14ac:dyDescent="0.3">
      <c r="A73" s="1" t="s">
        <v>10</v>
      </c>
      <c r="B73" s="5">
        <v>0</v>
      </c>
      <c r="C73" s="5">
        <v>0</v>
      </c>
      <c r="D73" s="5">
        <v>0</v>
      </c>
      <c r="E73" s="5">
        <v>0</v>
      </c>
      <c r="F73" s="5">
        <v>0</v>
      </c>
      <c r="G73" s="5">
        <v>0</v>
      </c>
      <c r="H73" s="5">
        <v>0</v>
      </c>
      <c r="I73" s="5">
        <v>0</v>
      </c>
      <c r="J73" s="5">
        <v>0</v>
      </c>
      <c r="K73" s="5">
        <v>0</v>
      </c>
      <c r="L73" s="5">
        <v>0</v>
      </c>
      <c r="M73" s="5">
        <v>0</v>
      </c>
      <c r="N73" s="5">
        <v>0</v>
      </c>
      <c r="O73" s="5">
        <v>0</v>
      </c>
      <c r="P73" s="5"/>
      <c r="Q73" s="5"/>
      <c r="R73" s="5"/>
    </row>
    <row r="74" spans="1:18" x14ac:dyDescent="0.3">
      <c r="A74" s="1" t="s">
        <v>46</v>
      </c>
      <c r="B74" s="5">
        <v>0</v>
      </c>
      <c r="C74" s="5">
        <v>0</v>
      </c>
      <c r="D74" s="5">
        <v>0</v>
      </c>
      <c r="E74" s="5">
        <v>0</v>
      </c>
      <c r="F74" s="5">
        <v>0</v>
      </c>
      <c r="G74" s="5">
        <v>0</v>
      </c>
      <c r="H74" s="5">
        <v>0</v>
      </c>
      <c r="I74" s="5">
        <v>0</v>
      </c>
      <c r="J74" s="5">
        <v>7745.1</v>
      </c>
      <c r="K74" s="5">
        <v>0</v>
      </c>
      <c r="L74" s="5">
        <v>0</v>
      </c>
      <c r="M74" s="5">
        <v>54.14</v>
      </c>
      <c r="N74" s="5">
        <v>0.01</v>
      </c>
      <c r="O74" s="5">
        <v>7799.25</v>
      </c>
      <c r="P74" s="8">
        <f>O74/O75-1</f>
        <v>0.19242553503774862</v>
      </c>
      <c r="Q74" s="8">
        <f>O74/$O$87</f>
        <v>5.314266546043929E-2</v>
      </c>
      <c r="R74" s="5">
        <v>1258.5899999999999</v>
      </c>
    </row>
    <row r="75" spans="1:18" x14ac:dyDescent="0.3">
      <c r="A75" s="1" t="s">
        <v>10</v>
      </c>
      <c r="B75" s="5">
        <v>0</v>
      </c>
      <c r="C75" s="5">
        <v>0</v>
      </c>
      <c r="D75" s="5">
        <v>0</v>
      </c>
      <c r="E75" s="5">
        <v>0</v>
      </c>
      <c r="F75" s="5">
        <v>0</v>
      </c>
      <c r="G75" s="5">
        <v>0</v>
      </c>
      <c r="H75" s="5">
        <v>0</v>
      </c>
      <c r="I75" s="5">
        <v>0</v>
      </c>
      <c r="J75" s="5">
        <v>6478.19</v>
      </c>
      <c r="K75" s="5">
        <v>0</v>
      </c>
      <c r="L75" s="5">
        <v>0</v>
      </c>
      <c r="M75" s="5">
        <v>62.44</v>
      </c>
      <c r="N75" s="5">
        <v>0.03</v>
      </c>
      <c r="O75" s="5">
        <v>6540.66</v>
      </c>
      <c r="P75" s="5"/>
      <c r="Q75" s="5"/>
      <c r="R75" s="5"/>
    </row>
    <row r="76" spans="1:18" x14ac:dyDescent="0.3">
      <c r="A76" s="2" t="s">
        <v>47</v>
      </c>
      <c r="B76" s="4">
        <v>0</v>
      </c>
      <c r="C76" s="4">
        <v>0</v>
      </c>
      <c r="D76" s="4">
        <v>0</v>
      </c>
      <c r="E76" s="4">
        <v>0</v>
      </c>
      <c r="F76" s="4">
        <v>0</v>
      </c>
      <c r="G76" s="4">
        <v>0</v>
      </c>
      <c r="H76" s="4">
        <v>0</v>
      </c>
      <c r="I76" s="4">
        <v>0</v>
      </c>
      <c r="J76" s="4">
        <f>J60+J62+J64+J66+J68+J70+J72+J74</f>
        <v>20839.79</v>
      </c>
      <c r="K76" s="4">
        <v>0</v>
      </c>
      <c r="L76" s="4">
        <v>0</v>
      </c>
      <c r="M76" s="4">
        <f>M60+M62+M64+M66+M68+M70+M72+M74</f>
        <v>364.52000000000004</v>
      </c>
      <c r="N76" s="4">
        <f>N60+N62+N64+N66+N68+N70+N72+N74</f>
        <v>0.01</v>
      </c>
      <c r="O76" s="4">
        <f>O60+O62+O64+O66+O68+O70+O72+O74</f>
        <v>21204.32</v>
      </c>
      <c r="P76" s="9">
        <f>O76/O77-1</f>
        <v>0.31412620974139305</v>
      </c>
      <c r="Q76" s="9">
        <f>O76/$O$87</f>
        <v>0.14448236485253094</v>
      </c>
      <c r="R76" s="4">
        <f>R60+R62+R64+R66+R68+R70+R72+R74</f>
        <v>5068.6399999999994</v>
      </c>
    </row>
    <row r="77" spans="1:18" x14ac:dyDescent="0.3">
      <c r="A77" s="1" t="s">
        <v>37</v>
      </c>
      <c r="B77" s="5">
        <v>0</v>
      </c>
      <c r="C77" s="5">
        <v>0</v>
      </c>
      <c r="D77" s="5">
        <v>0</v>
      </c>
      <c r="E77" s="5">
        <v>0</v>
      </c>
      <c r="F77" s="5">
        <v>0</v>
      </c>
      <c r="G77" s="5">
        <v>0</v>
      </c>
      <c r="H77" s="5">
        <v>0</v>
      </c>
      <c r="I77" s="5">
        <v>0</v>
      </c>
      <c r="J77" s="5">
        <f>J61+J63+J65+J67+J69++J71+J73+J75</f>
        <v>15850.079999999998</v>
      </c>
      <c r="K77" s="5">
        <v>0</v>
      </c>
      <c r="L77" s="5">
        <v>0</v>
      </c>
      <c r="M77" s="5">
        <f t="shared" ref="M77:O77" si="3">M61+M63+M65+M67+M69++M71+M73+M75</f>
        <v>285.57000000000005</v>
      </c>
      <c r="N77" s="5">
        <f t="shared" si="3"/>
        <v>0.03</v>
      </c>
      <c r="O77" s="5">
        <f t="shared" si="3"/>
        <v>16135.679999999998</v>
      </c>
      <c r="P77" s="5"/>
      <c r="Q77" s="5"/>
      <c r="R77" s="5"/>
    </row>
    <row r="78" spans="1:18" x14ac:dyDescent="0.3">
      <c r="A78" s="1" t="s">
        <v>38</v>
      </c>
      <c r="B78" s="5">
        <v>0</v>
      </c>
      <c r="C78" s="5">
        <v>0</v>
      </c>
      <c r="D78" s="5">
        <v>0</v>
      </c>
      <c r="E78" s="5">
        <v>0</v>
      </c>
      <c r="F78" s="5">
        <v>0</v>
      </c>
      <c r="G78" s="5">
        <v>0</v>
      </c>
      <c r="H78" s="5">
        <v>0</v>
      </c>
      <c r="I78" s="5">
        <v>0</v>
      </c>
      <c r="J78" s="8">
        <f>J76/J77-1</f>
        <v>0.3148066129634679</v>
      </c>
      <c r="K78" s="15">
        <v>0</v>
      </c>
      <c r="L78" s="15">
        <v>0</v>
      </c>
      <c r="M78" s="8">
        <f>M76/M77-1</f>
        <v>0.27646461463038818</v>
      </c>
      <c r="N78" s="8">
        <f>N76/N77-1</f>
        <v>-0.66666666666666663</v>
      </c>
      <c r="O78" s="8">
        <f>O76/O77-1</f>
        <v>0.31412620974139305</v>
      </c>
      <c r="P78" s="5"/>
      <c r="Q78" s="5"/>
      <c r="R78" s="5"/>
    </row>
    <row r="79" spans="1:18" x14ac:dyDescent="0.3">
      <c r="A79" s="2" t="s">
        <v>58</v>
      </c>
      <c r="B79" s="5"/>
      <c r="C79" s="5"/>
      <c r="D79" s="5"/>
      <c r="E79" s="5"/>
      <c r="F79" s="5"/>
      <c r="G79" s="5"/>
      <c r="H79" s="5"/>
      <c r="I79" s="5"/>
      <c r="J79" s="5"/>
      <c r="K79" s="5"/>
      <c r="L79" s="5"/>
      <c r="M79" s="5"/>
      <c r="N79" s="5"/>
      <c r="O79" s="5"/>
      <c r="P79" s="5"/>
      <c r="Q79" s="5"/>
      <c r="R79" s="5"/>
    </row>
    <row r="80" spans="1:18" x14ac:dyDescent="0.3">
      <c r="A80" s="1" t="s">
        <v>59</v>
      </c>
      <c r="B80" s="5">
        <v>0</v>
      </c>
      <c r="C80" s="5">
        <v>0</v>
      </c>
      <c r="D80" s="5">
        <v>0</v>
      </c>
      <c r="E80" s="5">
        <v>0</v>
      </c>
      <c r="F80" s="5">
        <v>0</v>
      </c>
      <c r="G80" s="5">
        <v>0</v>
      </c>
      <c r="H80" s="5">
        <v>0</v>
      </c>
      <c r="I80" s="5">
        <v>0</v>
      </c>
      <c r="J80" s="5">
        <v>0</v>
      </c>
      <c r="K80" s="5">
        <v>0</v>
      </c>
      <c r="L80" s="5">
        <v>0</v>
      </c>
      <c r="M80" s="5">
        <v>0</v>
      </c>
      <c r="N80" s="5">
        <v>871.31</v>
      </c>
      <c r="O80" s="5">
        <v>871.31</v>
      </c>
      <c r="P80" s="8">
        <f>O80/O81-1</f>
        <v>-0.6629244345064238</v>
      </c>
      <c r="Q80" s="8">
        <f>O80/$O$87</f>
        <v>5.9369472503555286E-3</v>
      </c>
      <c r="R80" s="5">
        <v>-1713.6</v>
      </c>
    </row>
    <row r="81" spans="1:18" x14ac:dyDescent="0.3">
      <c r="A81" s="1" t="s">
        <v>10</v>
      </c>
      <c r="B81" s="5">
        <v>0</v>
      </c>
      <c r="C81" s="5">
        <v>0</v>
      </c>
      <c r="D81" s="5">
        <v>0</v>
      </c>
      <c r="E81" s="5">
        <v>0</v>
      </c>
      <c r="F81" s="5">
        <v>0</v>
      </c>
      <c r="G81" s="5">
        <v>0</v>
      </c>
      <c r="H81" s="5">
        <v>0</v>
      </c>
      <c r="I81" s="5">
        <v>0</v>
      </c>
      <c r="J81" s="5">
        <v>0</v>
      </c>
      <c r="K81" s="5">
        <v>0</v>
      </c>
      <c r="L81" s="5">
        <v>0</v>
      </c>
      <c r="M81" s="5">
        <v>0</v>
      </c>
      <c r="N81" s="5">
        <v>2584.91</v>
      </c>
      <c r="O81" s="5">
        <v>2584.91</v>
      </c>
      <c r="P81" s="5"/>
      <c r="Q81" s="5"/>
      <c r="R81" s="5"/>
    </row>
    <row r="82" spans="1:18" x14ac:dyDescent="0.3">
      <c r="A82" s="1" t="s">
        <v>60</v>
      </c>
      <c r="B82" s="5">
        <v>0</v>
      </c>
      <c r="C82" s="5">
        <v>0</v>
      </c>
      <c r="D82" s="5">
        <v>0</v>
      </c>
      <c r="E82" s="5">
        <v>0</v>
      </c>
      <c r="F82" s="5">
        <v>0</v>
      </c>
      <c r="G82" s="5">
        <v>0</v>
      </c>
      <c r="H82" s="5">
        <v>0</v>
      </c>
      <c r="I82" s="5">
        <v>0</v>
      </c>
      <c r="J82" s="5">
        <v>0</v>
      </c>
      <c r="K82" s="5">
        <v>0</v>
      </c>
      <c r="L82" s="5">
        <v>0</v>
      </c>
      <c r="M82" s="5">
        <v>0</v>
      </c>
      <c r="N82" s="5">
        <v>605.27</v>
      </c>
      <c r="O82" s="5">
        <v>605.27</v>
      </c>
      <c r="P82" s="8">
        <f>O82/O83-1</f>
        <v>0.12209636454644901</v>
      </c>
      <c r="Q82" s="8">
        <f>O82/$O$87</f>
        <v>4.1241992657294084E-3</v>
      </c>
      <c r="R82" s="5">
        <v>65.86</v>
      </c>
    </row>
    <row r="83" spans="1:18" x14ac:dyDescent="0.3">
      <c r="A83" s="1" t="s">
        <v>10</v>
      </c>
      <c r="B83" s="5">
        <v>0</v>
      </c>
      <c r="C83" s="5">
        <v>0</v>
      </c>
      <c r="D83" s="5">
        <v>0</v>
      </c>
      <c r="E83" s="5">
        <v>0</v>
      </c>
      <c r="F83" s="5">
        <v>0</v>
      </c>
      <c r="G83" s="5">
        <v>0</v>
      </c>
      <c r="H83" s="5">
        <v>0</v>
      </c>
      <c r="I83" s="5">
        <v>0</v>
      </c>
      <c r="J83" s="5">
        <v>0</v>
      </c>
      <c r="K83" s="5">
        <v>0</v>
      </c>
      <c r="L83" s="5">
        <v>0</v>
      </c>
      <c r="M83" s="5">
        <v>0</v>
      </c>
      <c r="N83" s="5">
        <v>539.41</v>
      </c>
      <c r="O83" s="5">
        <v>539.41</v>
      </c>
      <c r="P83" s="5"/>
      <c r="Q83" s="5"/>
      <c r="R83" s="5"/>
    </row>
    <row r="84" spans="1:18" x14ac:dyDescent="0.3">
      <c r="A84" s="2" t="s">
        <v>61</v>
      </c>
      <c r="B84" s="4">
        <v>0</v>
      </c>
      <c r="C84" s="4">
        <v>0</v>
      </c>
      <c r="D84" s="4">
        <v>0</v>
      </c>
      <c r="E84" s="4">
        <v>0</v>
      </c>
      <c r="F84" s="4">
        <v>0</v>
      </c>
      <c r="G84" s="4">
        <v>0</v>
      </c>
      <c r="H84" s="4">
        <v>0</v>
      </c>
      <c r="I84" s="4">
        <v>0</v>
      </c>
      <c r="J84" s="4">
        <v>0</v>
      </c>
      <c r="K84" s="4">
        <v>0</v>
      </c>
      <c r="L84" s="4">
        <v>0</v>
      </c>
      <c r="M84" s="4">
        <v>0</v>
      </c>
      <c r="N84" s="4">
        <f>SUM(N82+N80)</f>
        <v>1476.58</v>
      </c>
      <c r="O84" s="4">
        <f>SUM(O82+O80)</f>
        <v>1476.58</v>
      </c>
      <c r="P84" s="9">
        <f>O84/O85-1</f>
        <v>-0.52739156040354374</v>
      </c>
      <c r="Q84" s="9">
        <f>O84/$O$87</f>
        <v>1.0061146516084937E-2</v>
      </c>
      <c r="R84" s="4">
        <v>-1647.74</v>
      </c>
    </row>
    <row r="85" spans="1:18" x14ac:dyDescent="0.3">
      <c r="A85" s="1" t="s">
        <v>37</v>
      </c>
      <c r="B85" s="5">
        <v>0</v>
      </c>
      <c r="C85" s="5">
        <v>0</v>
      </c>
      <c r="D85" s="5">
        <v>0</v>
      </c>
      <c r="E85" s="5">
        <v>0</v>
      </c>
      <c r="F85" s="5">
        <v>0</v>
      </c>
      <c r="G85" s="5">
        <v>0</v>
      </c>
      <c r="H85" s="5">
        <v>0</v>
      </c>
      <c r="I85" s="5">
        <v>0</v>
      </c>
      <c r="J85" s="5">
        <v>0</v>
      </c>
      <c r="K85" s="5">
        <v>0</v>
      </c>
      <c r="L85" s="5">
        <v>0</v>
      </c>
      <c r="M85" s="5">
        <v>0</v>
      </c>
      <c r="N85" s="5">
        <f>SUM(N81+N83)</f>
        <v>3124.3199999999997</v>
      </c>
      <c r="O85" s="5">
        <f>SUM(O81+O83)</f>
        <v>3124.3199999999997</v>
      </c>
      <c r="P85" s="5"/>
      <c r="Q85" s="5"/>
      <c r="R85" s="5"/>
    </row>
    <row r="86" spans="1:18" x14ac:dyDescent="0.3">
      <c r="A86" s="1" t="s">
        <v>38</v>
      </c>
      <c r="B86" s="5">
        <v>0</v>
      </c>
      <c r="C86" s="5">
        <v>0</v>
      </c>
      <c r="D86" s="5">
        <v>0</v>
      </c>
      <c r="E86" s="5">
        <v>0</v>
      </c>
      <c r="F86" s="5">
        <v>0</v>
      </c>
      <c r="G86" s="5">
        <v>0</v>
      </c>
      <c r="H86" s="5">
        <v>0</v>
      </c>
      <c r="I86" s="5">
        <v>0</v>
      </c>
      <c r="J86" s="5"/>
      <c r="K86" s="5">
        <v>0</v>
      </c>
      <c r="L86" s="5">
        <v>0</v>
      </c>
      <c r="M86" s="5"/>
      <c r="N86" s="8">
        <f>N84/N85-1</f>
        <v>-0.52739156040354374</v>
      </c>
      <c r="O86" s="8">
        <f>O84/O85-1</f>
        <v>-0.52739156040354374</v>
      </c>
      <c r="P86" s="5"/>
      <c r="Q86" s="5"/>
      <c r="R86" s="5"/>
    </row>
    <row r="87" spans="1:18" x14ac:dyDescent="0.3">
      <c r="A87" s="2" t="s">
        <v>48</v>
      </c>
      <c r="B87" s="4">
        <f>SUM(B56+B76+B84)</f>
        <v>11274.169999999998</v>
      </c>
      <c r="C87" s="4">
        <f>SUM(C56+C76+C84)</f>
        <v>3577.59</v>
      </c>
      <c r="D87" s="4">
        <f t="shared" ref="D87:O87" si="4">SUM(D56+D76+D84)</f>
        <v>2671.2499999999995</v>
      </c>
      <c r="E87" s="4">
        <f t="shared" si="4"/>
        <v>906.31999999999994</v>
      </c>
      <c r="F87" s="4">
        <f t="shared" si="4"/>
        <v>3105.14</v>
      </c>
      <c r="G87" s="4">
        <f t="shared" si="4"/>
        <v>44885.43</v>
      </c>
      <c r="H87" s="4">
        <f t="shared" si="4"/>
        <v>18798.990000000005</v>
      </c>
      <c r="I87" s="4">
        <f t="shared" si="4"/>
        <v>26086.430000000004</v>
      </c>
      <c r="J87" s="4">
        <f t="shared" si="4"/>
        <v>64646.83</v>
      </c>
      <c r="K87" s="4">
        <f t="shared" si="4"/>
        <v>499.99</v>
      </c>
      <c r="L87" s="4">
        <f t="shared" si="4"/>
        <v>3157.1800000000003</v>
      </c>
      <c r="M87" s="4">
        <f t="shared" si="4"/>
        <v>6235.79</v>
      </c>
      <c r="N87" s="4">
        <f t="shared" si="4"/>
        <v>9378.52</v>
      </c>
      <c r="O87" s="4">
        <f t="shared" si="4"/>
        <v>146760.60999999999</v>
      </c>
      <c r="P87" s="9">
        <f>O87/O88-1</f>
        <v>9.5716435499034302E-2</v>
      </c>
      <c r="Q87" s="9">
        <f>O87/$O$87</f>
        <v>1</v>
      </c>
      <c r="R87" s="4">
        <v>12820.11</v>
      </c>
    </row>
    <row r="88" spans="1:18" x14ac:dyDescent="0.3">
      <c r="A88" s="1" t="s">
        <v>37</v>
      </c>
      <c r="B88" s="5">
        <f>SUM(B57+B77+B85)</f>
        <v>15675.029999999999</v>
      </c>
      <c r="C88" s="5">
        <f t="shared" ref="C88:O88" si="5">SUM(C57+C77+C85)</f>
        <v>2673.6600000000003</v>
      </c>
      <c r="D88" s="5">
        <f t="shared" si="5"/>
        <v>1992.7500000000005</v>
      </c>
      <c r="E88" s="5">
        <f t="shared" si="5"/>
        <v>680.92000000000007</v>
      </c>
      <c r="F88" s="5">
        <f t="shared" si="5"/>
        <v>2802.0500000000006</v>
      </c>
      <c r="G88" s="5">
        <f t="shared" si="5"/>
        <v>39654.710000000006</v>
      </c>
      <c r="H88" s="5">
        <f t="shared" si="5"/>
        <v>16234.709999999997</v>
      </c>
      <c r="I88" s="5">
        <f t="shared" si="5"/>
        <v>23420.010000000002</v>
      </c>
      <c r="J88" s="5">
        <f t="shared" si="5"/>
        <v>53457.34</v>
      </c>
      <c r="K88" s="5">
        <f t="shared" si="5"/>
        <v>388</v>
      </c>
      <c r="L88" s="5">
        <f t="shared" si="5"/>
        <v>2857.75</v>
      </c>
      <c r="M88" s="5">
        <f t="shared" si="5"/>
        <v>5215.3099999999995</v>
      </c>
      <c r="N88" s="5">
        <f t="shared" si="5"/>
        <v>11216.45</v>
      </c>
      <c r="O88" s="5">
        <f t="shared" si="5"/>
        <v>133940.31999999998</v>
      </c>
      <c r="P88" s="5"/>
      <c r="Q88" s="5"/>
      <c r="R88" s="5"/>
    </row>
    <row r="89" spans="1:18" x14ac:dyDescent="0.3">
      <c r="A89" s="1" t="s">
        <v>38</v>
      </c>
      <c r="B89" s="6">
        <f t="shared" ref="B89:O89" si="6">B87/B88-1</f>
        <v>-0.28075608148756337</v>
      </c>
      <c r="C89" s="6">
        <f t="shared" si="6"/>
        <v>0.33808711653688195</v>
      </c>
      <c r="D89" s="6">
        <f t="shared" si="6"/>
        <v>0.34048425542591843</v>
      </c>
      <c r="E89" s="6">
        <f t="shared" si="6"/>
        <v>0.33102273394818749</v>
      </c>
      <c r="F89" s="6">
        <f t="shared" si="6"/>
        <v>0.10816723470316347</v>
      </c>
      <c r="G89" s="6">
        <f t="shared" si="6"/>
        <v>0.13190665118973244</v>
      </c>
      <c r="H89" s="6">
        <f t="shared" si="6"/>
        <v>0.15795046539174451</v>
      </c>
      <c r="I89" s="6">
        <f t="shared" si="6"/>
        <v>0.11385221440981463</v>
      </c>
      <c r="J89" s="6">
        <f t="shared" si="6"/>
        <v>0.20931625105177343</v>
      </c>
      <c r="K89" s="6">
        <f t="shared" si="6"/>
        <v>0.2886340206185567</v>
      </c>
      <c r="L89" s="6">
        <f t="shared" si="6"/>
        <v>0.10477823462514224</v>
      </c>
      <c r="M89" s="6">
        <f t="shared" si="6"/>
        <v>0.19567005604652477</v>
      </c>
      <c r="N89" s="6">
        <f t="shared" si="6"/>
        <v>-0.16386022315438487</v>
      </c>
      <c r="O89" s="6">
        <f t="shared" si="6"/>
        <v>9.5716435499034302E-2</v>
      </c>
      <c r="P89" s="5"/>
      <c r="Q89" s="5"/>
      <c r="R89" s="5"/>
    </row>
    <row r="90" spans="1:18" x14ac:dyDescent="0.3">
      <c r="A90" s="1" t="s">
        <v>49</v>
      </c>
      <c r="B90" s="8">
        <f>B87/$O$87</f>
        <v>7.682013586615645E-2</v>
      </c>
      <c r="C90" s="8">
        <f>C87/$O$87</f>
        <v>2.4377045039537519E-2</v>
      </c>
      <c r="D90" s="8">
        <f t="shared" ref="D90:O90" si="7">D87/$O$87</f>
        <v>1.8201409765195169E-2</v>
      </c>
      <c r="E90" s="8">
        <f t="shared" si="7"/>
        <v>6.1754989979940804E-3</v>
      </c>
      <c r="F90" s="8">
        <f t="shared" si="7"/>
        <v>2.1157857002638517E-2</v>
      </c>
      <c r="G90" s="8">
        <f t="shared" si="7"/>
        <v>0.30584112453607276</v>
      </c>
      <c r="H90" s="8">
        <f t="shared" si="7"/>
        <v>0.12809288541387234</v>
      </c>
      <c r="I90" s="8">
        <f t="shared" si="7"/>
        <v>0.17774817098402634</v>
      </c>
      <c r="J90" s="8">
        <f t="shared" si="7"/>
        <v>0.44049169596664939</v>
      </c>
      <c r="K90" s="8">
        <f t="shared" si="7"/>
        <v>3.4068405684604341E-3</v>
      </c>
      <c r="L90" s="8">
        <f t="shared" si="7"/>
        <v>2.1512448060825043E-2</v>
      </c>
      <c r="M90" s="8">
        <f t="shared" si="7"/>
        <v>4.248953448748953E-2</v>
      </c>
      <c r="N90" s="8">
        <f t="shared" si="7"/>
        <v>6.3903522886692835E-2</v>
      </c>
      <c r="O90" s="8">
        <f t="shared" si="7"/>
        <v>1</v>
      </c>
      <c r="P90" s="5"/>
      <c r="Q90" s="5"/>
      <c r="R90" s="5"/>
    </row>
    <row r="91" spans="1:18" x14ac:dyDescent="0.3">
      <c r="A91" s="1" t="s">
        <v>50</v>
      </c>
      <c r="B91" s="8">
        <f>B88/$O$88</f>
        <v>0.11702995782002015</v>
      </c>
      <c r="C91" s="8">
        <f>C88/$O$88</f>
        <v>1.9961576917241954E-2</v>
      </c>
      <c r="D91" s="8">
        <f t="shared" ref="D91:O91" si="8">D88/$O$88</f>
        <v>1.4877894871387501E-2</v>
      </c>
      <c r="E91" s="8">
        <f t="shared" si="8"/>
        <v>5.083756705971736E-3</v>
      </c>
      <c r="F91" s="8">
        <f t="shared" si="8"/>
        <v>2.0920138163026646E-2</v>
      </c>
      <c r="G91" s="8">
        <f t="shared" si="8"/>
        <v>0.29606252993870713</v>
      </c>
      <c r="H91" s="8">
        <f t="shared" si="8"/>
        <v>0.12120853526406387</v>
      </c>
      <c r="I91" s="8">
        <f t="shared" si="8"/>
        <v>0.17485406933476047</v>
      </c>
      <c r="J91" s="8">
        <f t="shared" si="8"/>
        <v>0.39911312739882959</v>
      </c>
      <c r="K91" s="8">
        <f t="shared" si="8"/>
        <v>2.8968125505448999E-3</v>
      </c>
      <c r="L91" s="8">
        <f t="shared" si="8"/>
        <v>2.1335995016287856E-2</v>
      </c>
      <c r="M91" s="8">
        <f t="shared" si="8"/>
        <v>3.8937565626243092E-2</v>
      </c>
      <c r="N91" s="8">
        <f t="shared" si="8"/>
        <v>8.3742147248864293E-2</v>
      </c>
      <c r="O91" s="8">
        <f t="shared" si="8"/>
        <v>1</v>
      </c>
      <c r="P91" s="5"/>
      <c r="Q91" s="5"/>
      <c r="R91" s="5"/>
    </row>
    <row r="93" spans="1:18" ht="36" customHeight="1" x14ac:dyDescent="0.3">
      <c r="A93" s="17" t="s">
        <v>78</v>
      </c>
      <c r="B93" s="17"/>
      <c r="C93" s="17"/>
      <c r="D93" s="17"/>
      <c r="E93" s="17"/>
      <c r="F93" s="17"/>
      <c r="G93" s="17"/>
      <c r="H93" s="17"/>
      <c r="I93" s="17"/>
      <c r="J93" s="17"/>
      <c r="K93" s="17"/>
      <c r="L93" s="17"/>
      <c r="M93" s="17"/>
      <c r="N93" s="17"/>
      <c r="O93" s="17"/>
      <c r="P93" s="17"/>
      <c r="Q93" s="17"/>
      <c r="R93" s="17"/>
    </row>
  </sheetData>
  <mergeCells count="2">
    <mergeCell ref="A1:R1"/>
    <mergeCell ref="A93:R9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Health Portfolio</vt:lpstr>
      <vt:lpstr>Liability Portfolio</vt:lpstr>
      <vt:lpstr>Miscellaneous portfolio</vt:lpstr>
      <vt:lpstr>Segmentwise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Sharad Taware</cp:lastModifiedBy>
  <dcterms:created xsi:type="dcterms:W3CDTF">2026-09-12T23:19:36Z</dcterms:created>
  <dcterms:modified xsi:type="dcterms:W3CDTF">2026-09-15T08:36:25Z</dcterms:modified>
</cp:coreProperties>
</file>